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285" windowWidth="15135" windowHeight="9300" tabRatio="523" activeTab="0"/>
  </bookViews>
  <sheets>
    <sheet name="Signal list" sheetId="1" r:id="rId1"/>
  </sheets>
  <definedNames>
    <definedName name="_xlnm.Print_Area" localSheetId="0">'Signal list'!$B$2:$AB$72</definedName>
  </definedNames>
  <calcPr fullCalcOnLoad="1"/>
</workbook>
</file>

<file path=xl/sharedStrings.xml><?xml version="1.0" encoding="utf-8"?>
<sst xmlns="http://schemas.openxmlformats.org/spreadsheetml/2006/main" count="667" uniqueCount="154">
  <si>
    <t>TS</t>
  </si>
  <si>
    <t>FACET 2</t>
  </si>
  <si>
    <t>FACET 3</t>
  </si>
  <si>
    <t>FACET 4</t>
  </si>
  <si>
    <t>FACET 5</t>
  </si>
  <si>
    <t>CH</t>
  </si>
  <si>
    <t>DSP0</t>
  </si>
  <si>
    <t>DSP 2</t>
  </si>
  <si>
    <t>S/D</t>
  </si>
  <si>
    <t>DSP 4</t>
  </si>
  <si>
    <t>DSP 6</t>
  </si>
  <si>
    <t>DSP1</t>
  </si>
  <si>
    <t>DSP 3</t>
  </si>
  <si>
    <t>DSP 5</t>
  </si>
  <si>
    <t>DSP 7</t>
  </si>
  <si>
    <t>-</t>
  </si>
  <si>
    <t>S</t>
  </si>
  <si>
    <t>Program 1 left</t>
  </si>
  <si>
    <t>Program 3 left</t>
  </si>
  <si>
    <t>Program 1 mono</t>
  </si>
  <si>
    <t>Program 1 right</t>
  </si>
  <si>
    <t>Program 3 right</t>
  </si>
  <si>
    <t>Program 2 mono</t>
  </si>
  <si>
    <t>Program 2 left</t>
  </si>
  <si>
    <t>Program 4 left</t>
  </si>
  <si>
    <t>Program 3 mono</t>
  </si>
  <si>
    <t>Program 2 right</t>
  </si>
  <si>
    <t>Program 4 right</t>
  </si>
  <si>
    <t>Program 4 mono</t>
  </si>
  <si>
    <t>Util 1 left</t>
  </si>
  <si>
    <t>Util 3 left</t>
  </si>
  <si>
    <t>Off-line 1 (mics)</t>
  </si>
  <si>
    <t>Util 1 right</t>
  </si>
  <si>
    <t>Util 3 right</t>
  </si>
  <si>
    <t>Off-line 1 (lines)</t>
  </si>
  <si>
    <t>Util 2 left</t>
  </si>
  <si>
    <t>Util 4 left</t>
  </si>
  <si>
    <t>Off-line 2 (mics)</t>
  </si>
  <si>
    <t>Util 2 right</t>
  </si>
  <si>
    <t>Util 4 right</t>
  </si>
  <si>
    <t>Off-line 2 (lines)</t>
  </si>
  <si>
    <t>Send 1 left</t>
  </si>
  <si>
    <t>Send 2 left</t>
  </si>
  <si>
    <t>Telco/codec 1</t>
  </si>
  <si>
    <t>Send 1 right</t>
  </si>
  <si>
    <t>Send 2 right</t>
  </si>
  <si>
    <t>Telco/codec 2</t>
  </si>
  <si>
    <t>Cue left</t>
  </si>
  <si>
    <t>Solo left</t>
  </si>
  <si>
    <t>Telco/codec 3</t>
  </si>
  <si>
    <t>Cue right</t>
  </si>
  <si>
    <t>Solo right</t>
  </si>
  <si>
    <t>Telco/codec 4</t>
  </si>
  <si>
    <t>Talk to studio 1</t>
  </si>
  <si>
    <t>Talk to studio 2</t>
  </si>
  <si>
    <t>Telco/codec 5</t>
  </si>
  <si>
    <t>Talk to studio 1, host</t>
  </si>
  <si>
    <t>Talk to studio 2, host</t>
  </si>
  <si>
    <t>Telco/codec 6</t>
  </si>
  <si>
    <t>Talk to studio 1, co-host</t>
  </si>
  <si>
    <t>Talk to studio 2, co-host</t>
  </si>
  <si>
    <t>Talk to control room</t>
  </si>
  <si>
    <t>Talk to external</t>
  </si>
  <si>
    <t>BMX</t>
  </si>
  <si>
    <t>Telco Record, Left</t>
  </si>
  <si>
    <t>Telco Record, Right</t>
  </si>
  <si>
    <t>Telco Monitor, Left</t>
  </si>
  <si>
    <t>Telco Monitor, RIght</t>
  </si>
  <si>
    <t>Mis-Minus 1, Right</t>
  </si>
  <si>
    <t>Mix-Minus 2, Left</t>
  </si>
  <si>
    <t>Mix-Minus 1, Left</t>
  </si>
  <si>
    <t>Mix-Minus 2, Right</t>
  </si>
  <si>
    <t>Mix-Minus 3, Left</t>
  </si>
  <si>
    <t>Mix-Minus 3, Right</t>
  </si>
  <si>
    <t>Mix-Minus 4, Left</t>
  </si>
  <si>
    <t>Mix-Minus 4, Right</t>
  </si>
  <si>
    <t>Mix-Minus 5, Left</t>
  </si>
  <si>
    <t>Mix-Minus 5, Right</t>
  </si>
  <si>
    <t>Mix-Minus 6, Left</t>
  </si>
  <si>
    <t>Mix-Minus 6, Right</t>
  </si>
  <si>
    <t>Net card A1, Left</t>
  </si>
  <si>
    <t>Net card A1, Right</t>
  </si>
  <si>
    <t>Net card A2, Left</t>
  </si>
  <si>
    <t>Net card A2, Right</t>
  </si>
  <si>
    <t>Net card A3, Left</t>
  </si>
  <si>
    <t>Net card A3, Right</t>
  </si>
  <si>
    <t>Net card A4, Left</t>
  </si>
  <si>
    <t>Net card A4, Right</t>
  </si>
  <si>
    <t>Net card D1, Left</t>
  </si>
  <si>
    <t>Net card D1, Right</t>
  </si>
  <si>
    <t>Net card D2, left</t>
  </si>
  <si>
    <t>Net card D2, Right</t>
  </si>
  <si>
    <t>Net card D3, left</t>
  </si>
  <si>
    <t>Net card D3, Right</t>
  </si>
  <si>
    <t>Net card D4, left</t>
  </si>
  <si>
    <t>Net card D4, Right</t>
  </si>
  <si>
    <t>VistaMax System Device Number:</t>
  </si>
  <si>
    <t>Console Type:</t>
  </si>
  <si>
    <t>I/O 1:AUDIO 1L - LOGIC 1</t>
  </si>
  <si>
    <t>I/O 3:AUDIO 1L - LOGIC 1</t>
  </si>
  <si>
    <t>AUDIO 1R</t>
  </si>
  <si>
    <t>I/O 1:AUDIO 2L - LOGIC 2</t>
  </si>
  <si>
    <t>I/O 3:AUDIO 2L - LOGIC 2</t>
  </si>
  <si>
    <t>AUDIO 2R</t>
  </si>
  <si>
    <t>I/O 1:AUDIO 3L - LOGIC 3</t>
  </si>
  <si>
    <t>I/O 3:AUDIO 3L - LOGIC 3</t>
  </si>
  <si>
    <t>AUDIO 3R</t>
  </si>
  <si>
    <t>I/O 1:AUDIO 4L - LOGIC 4</t>
  </si>
  <si>
    <t>I/O 3:AUDIO 4L - LOGIC 4</t>
  </si>
  <si>
    <t>AUDIO 4R</t>
  </si>
  <si>
    <t>I/O 1:AUDIO 5L - LOGIC 5</t>
  </si>
  <si>
    <t>I/O 3:AUDIO 5L - LOGIC 5</t>
  </si>
  <si>
    <t>AUDIO 5R</t>
  </si>
  <si>
    <t>I/O 1:AUDIO 6L - LOGIC 6</t>
  </si>
  <si>
    <t>I/O 3:AUDIO 6L - LOGIC 6</t>
  </si>
  <si>
    <t>AUDIO 6R</t>
  </si>
  <si>
    <t>I/O 1:AUDIO 7L - LOGIC 7</t>
  </si>
  <si>
    <t>I/O 3:AUDIO 7L - LOGIC 7</t>
  </si>
  <si>
    <t>AUDIO 7R</t>
  </si>
  <si>
    <t>I/O 1:AUDIO 8L - LOGIC 8</t>
  </si>
  <si>
    <t>I/O 3:AUDIO 8L - LOGIC 8</t>
  </si>
  <si>
    <t>AUDIO 8R</t>
  </si>
  <si>
    <t>I/O 2:AUDIO 1L - LOGIC 1</t>
  </si>
  <si>
    <t>KSU A, Lt alg - Studio 2 Mon L</t>
  </si>
  <si>
    <t>KSU A Rt, alg - Studio 2 Mon R</t>
  </si>
  <si>
    <t>I/O 2:AUDIO 2L - LOGIC 2</t>
  </si>
  <si>
    <t>KSU B, Lt alg - LOGIC I/O B</t>
  </si>
  <si>
    <t>KSU B, Right analog</t>
  </si>
  <si>
    <t>I/O 2:AUDIO 3L - LOGIC 3</t>
  </si>
  <si>
    <t>KSU C, Lt alg - LOGIC I/O C</t>
  </si>
  <si>
    <t>KSU C, Right analog</t>
  </si>
  <si>
    <t>I/O 2:AUDIO 4L - LOGIC 4</t>
  </si>
  <si>
    <t>KSU D, Lt alg - LOGIC I/O D</t>
  </si>
  <si>
    <t>KSU D, Right analog</t>
  </si>
  <si>
    <t>I/O 2:AUDIO 5L - LOGIC 5</t>
  </si>
  <si>
    <t>KSU A, Lt dig - Meter 2 Feed L</t>
  </si>
  <si>
    <t>KSU A, Rt dig - Meter 2 Feed R</t>
  </si>
  <si>
    <t>I/O 2:AUDIO 6L - LOGIC 6</t>
  </si>
  <si>
    <t>KSU B, Lt dig - Control Rm Mon L</t>
  </si>
  <si>
    <t>KSU B, Rt dig - Control Rm Mon R</t>
  </si>
  <si>
    <t>I/O 2:AUDIO 7L - LOGIC 7</t>
  </si>
  <si>
    <t>KSU C, Lt dig- Studio 1 Mon L</t>
  </si>
  <si>
    <t>KSU C, Rt dig - Studio 1 Mon R</t>
  </si>
  <si>
    <t>I/O 2:AUDIO 8L - LOGIC 8</t>
  </si>
  <si>
    <t>KSU D, Lt dig - Synth Air Feed L</t>
  </si>
  <si>
    <t>KSU D, Rt dig - Synth Air Feed R</t>
  </si>
  <si>
    <t>Facets 0 and 1 are reserved for the NetCard Link Connections to a VistaMax frame.</t>
  </si>
  <si>
    <t>GLOBAL</t>
  </si>
  <si>
    <t>LOCAL</t>
  </si>
  <si>
    <t>PAIR</t>
  </si>
  <si>
    <t>FADER</t>
  </si>
  <si>
    <t>TS_HEX</t>
  </si>
  <si>
    <t>SIGNAL NAME</t>
  </si>
  <si>
    <t>unused timeslot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</si>
</sst>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-00"/>
    <numFmt numFmtId="165" formatCode="00\-00"/>
    <numFmt numFmtId="166" formatCode="0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21"/>
      <name val="Arial"/>
      <family val="2"/>
    </font>
    <font>
      <sz val="10"/>
      <color indexed="12"/>
      <name val="Arial"/>
      <family val="2"/>
    </font>
    <font>
      <sz val="10"/>
      <color indexed="20"/>
      <name val="Arial"/>
      <family val="2"/>
    </font>
    <font>
      <sz val="10"/>
      <color indexed="48"/>
      <name val="Arial"/>
      <family val="2"/>
    </font>
    <font>
      <b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/>
    </xf>
    <xf numFmtId="0" fontId="6" fillId="0" borderId="19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37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72"/>
  <sheetViews>
    <sheetView tabSelected="1" zoomScale="63" zoomScaleNormal="63" workbookViewId="0" topLeftCell="A1">
      <selection activeCell="G2" sqref="G2"/>
    </sheetView>
  </sheetViews>
  <sheetFormatPr defaultColWidth="9.140625" defaultRowHeight="12.75"/>
  <cols>
    <col min="1" max="1" width="3.28125" style="8" customWidth="1"/>
    <col min="2" max="2" width="5.421875" style="7" hidden="1" customWidth="1"/>
    <col min="3" max="3" width="5.7109375" style="7" customWidth="1"/>
    <col min="4" max="4" width="8.7109375" style="7" customWidth="1"/>
    <col min="5" max="5" width="25.7109375" style="8" customWidth="1"/>
    <col min="6" max="6" width="7.7109375" style="8" customWidth="1"/>
    <col min="7" max="7" width="10.7109375" style="8" customWidth="1"/>
    <col min="8" max="8" width="7.7109375" style="8" customWidth="1"/>
    <col min="9" max="9" width="6.7109375" style="8" customWidth="1"/>
    <col min="10" max="10" width="5.7109375" style="8" customWidth="1"/>
    <col min="11" max="11" width="25.7109375" style="8" customWidth="1"/>
    <col min="12" max="12" width="7.7109375" style="8" customWidth="1"/>
    <col min="13" max="13" width="10.7109375" style="8" customWidth="1"/>
    <col min="14" max="14" width="7.7109375" style="7" customWidth="1"/>
    <col min="15" max="15" width="6.7109375" style="7" customWidth="1"/>
    <col min="16" max="16" width="5.7109375" style="7" customWidth="1"/>
    <col min="17" max="17" width="25.7109375" style="8" customWidth="1"/>
    <col min="18" max="18" width="7.7109375" style="7" customWidth="1"/>
    <col min="19" max="19" width="10.7109375" style="7" customWidth="1"/>
    <col min="20" max="20" width="7.7109375" style="7" customWidth="1"/>
    <col min="21" max="21" width="6.7109375" style="7" customWidth="1"/>
    <col min="22" max="22" width="5.7109375" style="7" customWidth="1"/>
    <col min="23" max="23" width="25.7109375" style="8" customWidth="1"/>
    <col min="24" max="24" width="7.7109375" style="7" customWidth="1"/>
    <col min="25" max="25" width="10.7109375" style="7" customWidth="1"/>
    <col min="26" max="26" width="7.7109375" style="7" customWidth="1"/>
    <col min="27" max="27" width="6.7109375" style="7" customWidth="1"/>
    <col min="28" max="28" width="5.7109375" style="7" customWidth="1"/>
    <col min="29" max="29" width="16.140625" style="8" customWidth="1"/>
    <col min="30" max="30" width="28.00390625" style="8" hidden="1" customWidth="1"/>
    <col min="31" max="31" width="34.00390625" style="8" hidden="1" customWidth="1"/>
    <col min="32" max="33" width="10.140625" style="8" hidden="1" customWidth="1"/>
    <col min="34" max="34" width="16.140625" style="8" customWidth="1"/>
    <col min="35" max="36" width="9.140625" style="8" customWidth="1"/>
    <col min="37" max="37" width="23.421875" style="8" customWidth="1"/>
    <col min="38" max="38" width="22.8515625" style="8" customWidth="1"/>
    <col min="39" max="16384" width="9.140625" style="8" customWidth="1"/>
  </cols>
  <sheetData>
    <row r="1" spans="6:8" ht="13.5" thickBot="1">
      <c r="F1" s="7"/>
      <c r="G1" s="7"/>
      <c r="H1" s="7"/>
    </row>
    <row r="2" spans="2:13" ht="19.5" customHeight="1" thickBot="1">
      <c r="B2" s="4" t="s">
        <v>96</v>
      </c>
      <c r="C2" s="4"/>
      <c r="D2" s="4"/>
      <c r="E2" s="4"/>
      <c r="F2" s="5"/>
      <c r="G2" s="1">
        <v>1</v>
      </c>
      <c r="H2" s="7"/>
      <c r="K2" s="4" t="s">
        <v>97</v>
      </c>
      <c r="L2" s="4"/>
      <c r="M2" s="1" t="s">
        <v>63</v>
      </c>
    </row>
    <row r="3" spans="4:13" ht="16.5" thickBot="1">
      <c r="D3" s="9"/>
      <c r="E3" s="2"/>
      <c r="F3" s="2"/>
      <c r="G3" s="3"/>
      <c r="H3" s="7"/>
      <c r="J3" s="10"/>
      <c r="K3" s="2"/>
      <c r="L3" s="2"/>
      <c r="M3" s="3"/>
    </row>
    <row r="4" spans="2:28" ht="19.5" customHeight="1" thickBot="1">
      <c r="B4" s="11"/>
      <c r="C4" s="139"/>
      <c r="D4" s="140"/>
      <c r="E4" s="132" t="s">
        <v>1</v>
      </c>
      <c r="F4" s="133"/>
      <c r="G4" s="133"/>
      <c r="H4" s="133"/>
      <c r="I4" s="133"/>
      <c r="J4" s="134"/>
      <c r="K4" s="132" t="s">
        <v>2</v>
      </c>
      <c r="L4" s="133"/>
      <c r="M4" s="133"/>
      <c r="N4" s="133"/>
      <c r="O4" s="133"/>
      <c r="P4" s="135"/>
      <c r="Q4" s="132" t="s">
        <v>3</v>
      </c>
      <c r="R4" s="133"/>
      <c r="S4" s="133"/>
      <c r="T4" s="133"/>
      <c r="U4" s="133"/>
      <c r="V4" s="134"/>
      <c r="W4" s="136" t="s">
        <v>4</v>
      </c>
      <c r="X4" s="133"/>
      <c r="Y4" s="133"/>
      <c r="Z4" s="133"/>
      <c r="AA4" s="133"/>
      <c r="AB4" s="134"/>
    </row>
    <row r="5" spans="2:28" ht="19.5" customHeight="1" thickBot="1">
      <c r="B5" s="11" t="s">
        <v>5</v>
      </c>
      <c r="C5" s="137" t="s">
        <v>0</v>
      </c>
      <c r="D5" s="138" t="s">
        <v>151</v>
      </c>
      <c r="E5" s="129" t="s">
        <v>152</v>
      </c>
      <c r="F5" s="130" t="s">
        <v>150</v>
      </c>
      <c r="G5" s="130" t="s">
        <v>147</v>
      </c>
      <c r="H5" s="130" t="s">
        <v>148</v>
      </c>
      <c r="I5" s="130" t="s">
        <v>149</v>
      </c>
      <c r="J5" s="131" t="s">
        <v>8</v>
      </c>
      <c r="K5" s="129" t="s">
        <v>152</v>
      </c>
      <c r="L5" s="130" t="s">
        <v>150</v>
      </c>
      <c r="M5" s="130" t="s">
        <v>147</v>
      </c>
      <c r="N5" s="130" t="s">
        <v>148</v>
      </c>
      <c r="O5" s="130" t="s">
        <v>149</v>
      </c>
      <c r="P5" s="131" t="s">
        <v>8</v>
      </c>
      <c r="Q5" s="129" t="s">
        <v>152</v>
      </c>
      <c r="R5" s="130" t="s">
        <v>150</v>
      </c>
      <c r="S5" s="130" t="s">
        <v>147</v>
      </c>
      <c r="T5" s="130" t="s">
        <v>148</v>
      </c>
      <c r="U5" s="130" t="s">
        <v>149</v>
      </c>
      <c r="V5" s="131" t="s">
        <v>8</v>
      </c>
      <c r="W5" s="129" t="s">
        <v>152</v>
      </c>
      <c r="X5" s="130" t="s">
        <v>150</v>
      </c>
      <c r="Y5" s="130" t="s">
        <v>147</v>
      </c>
      <c r="Z5" s="130" t="s">
        <v>148</v>
      </c>
      <c r="AA5" s="130" t="s">
        <v>149</v>
      </c>
      <c r="AB5" s="141" t="s">
        <v>8</v>
      </c>
    </row>
    <row r="6" spans="2:33" ht="13.5" customHeight="1">
      <c r="B6" s="13">
        <f>INT((C6+2.5)/2)</f>
        <v>1</v>
      </c>
      <c r="C6" s="127">
        <v>0</v>
      </c>
      <c r="D6" s="128" t="str">
        <f>DEC2HEX(C6)</f>
        <v>0</v>
      </c>
      <c r="E6" s="15" t="s">
        <v>6</v>
      </c>
      <c r="F6" s="16">
        <f>I6/1</f>
        <v>1</v>
      </c>
      <c r="G6" s="17">
        <f>$G$2*2^16+H6</f>
        <v>65665</v>
      </c>
      <c r="H6" s="17">
        <v>129</v>
      </c>
      <c r="I6" s="17">
        <f>B6</f>
        <v>1</v>
      </c>
      <c r="J6" s="18" t="s">
        <v>8</v>
      </c>
      <c r="K6" s="19" t="s">
        <v>7</v>
      </c>
      <c r="L6" s="20">
        <f>F6</f>
        <v>1</v>
      </c>
      <c r="M6" s="21">
        <f>$G$2*2^16+N6</f>
        <v>65729</v>
      </c>
      <c r="N6" s="21">
        <f>H6+64</f>
        <v>193</v>
      </c>
      <c r="O6" s="21">
        <f>I6+16</f>
        <v>17</v>
      </c>
      <c r="P6" s="22" t="s">
        <v>8</v>
      </c>
      <c r="Q6" s="23" t="str">
        <f>IF($M$2="BMX",AF6,AD6)</f>
        <v>DSP 4</v>
      </c>
      <c r="R6" s="20">
        <f>L6</f>
        <v>1</v>
      </c>
      <c r="S6" s="24">
        <f>$G$2*2^16+T6</f>
        <v>65793</v>
      </c>
      <c r="T6" s="24">
        <f>N6+64</f>
        <v>257</v>
      </c>
      <c r="U6" s="24">
        <f aca="true" t="shared" si="0" ref="U6:U36">O6+16</f>
        <v>33</v>
      </c>
      <c r="V6" s="25" t="s">
        <v>8</v>
      </c>
      <c r="W6" s="26" t="str">
        <f>IF($M$2="BMX",AG6,AE6)</f>
        <v>DSP 6</v>
      </c>
      <c r="X6" s="27">
        <f>L6</f>
        <v>1</v>
      </c>
      <c r="Y6" s="28">
        <f>$G$2*2^16+Z6</f>
        <v>65857</v>
      </c>
      <c r="Z6" s="28">
        <f>T6+64</f>
        <v>321</v>
      </c>
      <c r="AA6" s="28">
        <f aca="true" t="shared" si="1" ref="AA6:AA36">U6+16</f>
        <v>49</v>
      </c>
      <c r="AB6" s="29" t="s">
        <v>8</v>
      </c>
      <c r="AD6" s="10" t="s">
        <v>98</v>
      </c>
      <c r="AE6" s="10" t="s">
        <v>99</v>
      </c>
      <c r="AF6" s="30" t="s">
        <v>9</v>
      </c>
      <c r="AG6" s="31" t="s">
        <v>10</v>
      </c>
    </row>
    <row r="7" spans="2:33" ht="13.5" customHeight="1" thickBot="1">
      <c r="B7" s="32">
        <f aca="true" t="shared" si="2" ref="B7:B37">INT((C7+2.5)/2)</f>
        <v>1</v>
      </c>
      <c r="C7" s="12">
        <f>C6+1</f>
        <v>1</v>
      </c>
      <c r="D7" s="14" t="str">
        <f>DEC2HEX(C7)</f>
        <v>1</v>
      </c>
      <c r="E7" s="33" t="s">
        <v>6</v>
      </c>
      <c r="F7" s="34">
        <f aca="true" t="shared" si="3" ref="F7:F21">I7/1</f>
        <v>1</v>
      </c>
      <c r="G7" s="35">
        <f aca="true" t="shared" si="4" ref="G7:G69">$G$2*2^16+H7</f>
        <v>65666</v>
      </c>
      <c r="H7" s="35">
        <f>H6+1</f>
        <v>130</v>
      </c>
      <c r="I7" s="35">
        <f aca="true" t="shared" si="5" ref="I7:I37">B7</f>
        <v>1</v>
      </c>
      <c r="J7" s="36" t="s">
        <v>8</v>
      </c>
      <c r="K7" s="37" t="s">
        <v>7</v>
      </c>
      <c r="L7" s="38">
        <f aca="true" t="shared" si="6" ref="L7:L37">F7</f>
        <v>1</v>
      </c>
      <c r="M7" s="39">
        <f aca="true" t="shared" si="7" ref="M7:M69">$G$2*2^16+N7</f>
        <v>65730</v>
      </c>
      <c r="N7" s="39">
        <f>N6+1</f>
        <v>194</v>
      </c>
      <c r="O7" s="39">
        <f>I7+16</f>
        <v>17</v>
      </c>
      <c r="P7" s="40" t="s">
        <v>8</v>
      </c>
      <c r="Q7" s="41" t="str">
        <f aca="true" t="shared" si="8" ref="Q7:Q37">IF($M$2="BMX",AF7,AD7)</f>
        <v>DSP 4</v>
      </c>
      <c r="R7" s="38">
        <f aca="true" t="shared" si="9" ref="R7:R37">L7</f>
        <v>1</v>
      </c>
      <c r="S7" s="42">
        <f aca="true" t="shared" si="10" ref="S7:S69">$G$2*2^16+T7</f>
        <v>65794</v>
      </c>
      <c r="T7" s="42">
        <f>T6+1</f>
        <v>258</v>
      </c>
      <c r="U7" s="42">
        <f t="shared" si="0"/>
        <v>33</v>
      </c>
      <c r="V7" s="43" t="s">
        <v>8</v>
      </c>
      <c r="W7" s="44" t="str">
        <f aca="true" t="shared" si="11" ref="W7:W21">IF($M$2="BMX",AG7,AE7)</f>
        <v>DSP 6</v>
      </c>
      <c r="X7" s="45">
        <f aca="true" t="shared" si="12" ref="X7:X37">L7</f>
        <v>1</v>
      </c>
      <c r="Y7" s="46">
        <f aca="true" t="shared" si="13" ref="Y7:Y69">$G$2*2^16+Z7</f>
        <v>65858</v>
      </c>
      <c r="Z7" s="46">
        <f>Z6+1</f>
        <v>322</v>
      </c>
      <c r="AA7" s="46">
        <f t="shared" si="1"/>
        <v>49</v>
      </c>
      <c r="AB7" s="47" t="s">
        <v>8</v>
      </c>
      <c r="AD7" s="10" t="s">
        <v>100</v>
      </c>
      <c r="AE7" s="10" t="s">
        <v>100</v>
      </c>
      <c r="AF7" s="30" t="s">
        <v>9</v>
      </c>
      <c r="AG7" s="31" t="s">
        <v>10</v>
      </c>
    </row>
    <row r="8" spans="2:33" ht="13.5" customHeight="1">
      <c r="B8" s="13">
        <f t="shared" si="2"/>
        <v>2</v>
      </c>
      <c r="C8" s="12">
        <f aca="true" t="shared" si="14" ref="C8:C69">C7+1</f>
        <v>2</v>
      </c>
      <c r="D8" s="14" t="str">
        <f>DEC2HEX(C8)</f>
        <v>2</v>
      </c>
      <c r="E8" s="33" t="s">
        <v>6</v>
      </c>
      <c r="F8" s="34">
        <f t="shared" si="3"/>
        <v>2</v>
      </c>
      <c r="G8" s="35">
        <f t="shared" si="4"/>
        <v>65667</v>
      </c>
      <c r="H8" s="35">
        <f aca="true" t="shared" si="15" ref="H8:H69">H7+1</f>
        <v>131</v>
      </c>
      <c r="I8" s="35">
        <f t="shared" si="5"/>
        <v>2</v>
      </c>
      <c r="J8" s="36" t="s">
        <v>8</v>
      </c>
      <c r="K8" s="37" t="s">
        <v>7</v>
      </c>
      <c r="L8" s="38">
        <f t="shared" si="6"/>
        <v>2</v>
      </c>
      <c r="M8" s="39">
        <f t="shared" si="7"/>
        <v>65731</v>
      </c>
      <c r="N8" s="39">
        <f aca="true" t="shared" si="16" ref="N8:N69">N7+1</f>
        <v>195</v>
      </c>
      <c r="O8" s="39">
        <f aca="true" t="shared" si="17" ref="O8:O37">I8+16</f>
        <v>18</v>
      </c>
      <c r="P8" s="40" t="s">
        <v>8</v>
      </c>
      <c r="Q8" s="41" t="str">
        <f t="shared" si="8"/>
        <v>DSP 4</v>
      </c>
      <c r="R8" s="38">
        <f t="shared" si="9"/>
        <v>2</v>
      </c>
      <c r="S8" s="42">
        <f t="shared" si="10"/>
        <v>65795</v>
      </c>
      <c r="T8" s="42">
        <f aca="true" t="shared" si="18" ref="T8:T69">T7+1</f>
        <v>259</v>
      </c>
      <c r="U8" s="42">
        <f t="shared" si="0"/>
        <v>34</v>
      </c>
      <c r="V8" s="43" t="s">
        <v>8</v>
      </c>
      <c r="W8" s="44" t="str">
        <f t="shared" si="11"/>
        <v>DSP 6</v>
      </c>
      <c r="X8" s="45">
        <f t="shared" si="12"/>
        <v>2</v>
      </c>
      <c r="Y8" s="46">
        <f t="shared" si="13"/>
        <v>65859</v>
      </c>
      <c r="Z8" s="46">
        <f aca="true" t="shared" si="19" ref="Z8:Z69">Z7+1</f>
        <v>323</v>
      </c>
      <c r="AA8" s="46">
        <f t="shared" si="1"/>
        <v>50</v>
      </c>
      <c r="AB8" s="47" t="s">
        <v>8</v>
      </c>
      <c r="AD8" s="10" t="s">
        <v>101</v>
      </c>
      <c r="AE8" s="10" t="s">
        <v>102</v>
      </c>
      <c r="AF8" s="30" t="s">
        <v>9</v>
      </c>
      <c r="AG8" s="31" t="s">
        <v>10</v>
      </c>
    </row>
    <row r="9" spans="2:33" ht="13.5" customHeight="1" thickBot="1">
      <c r="B9" s="48">
        <f t="shared" si="2"/>
        <v>2</v>
      </c>
      <c r="C9" s="12">
        <f t="shared" si="14"/>
        <v>3</v>
      </c>
      <c r="D9" s="14" t="str">
        <f>DEC2HEX(C9)</f>
        <v>3</v>
      </c>
      <c r="E9" s="33" t="s">
        <v>6</v>
      </c>
      <c r="F9" s="34">
        <f t="shared" si="3"/>
        <v>2</v>
      </c>
      <c r="G9" s="35">
        <f t="shared" si="4"/>
        <v>65668</v>
      </c>
      <c r="H9" s="35">
        <f t="shared" si="15"/>
        <v>132</v>
      </c>
      <c r="I9" s="35">
        <f t="shared" si="5"/>
        <v>2</v>
      </c>
      <c r="J9" s="36" t="s">
        <v>8</v>
      </c>
      <c r="K9" s="37" t="s">
        <v>7</v>
      </c>
      <c r="L9" s="38">
        <f t="shared" si="6"/>
        <v>2</v>
      </c>
      <c r="M9" s="39">
        <f t="shared" si="7"/>
        <v>65732</v>
      </c>
      <c r="N9" s="39">
        <f t="shared" si="16"/>
        <v>196</v>
      </c>
      <c r="O9" s="39">
        <f t="shared" si="17"/>
        <v>18</v>
      </c>
      <c r="P9" s="40" t="s">
        <v>8</v>
      </c>
      <c r="Q9" s="41" t="str">
        <f t="shared" si="8"/>
        <v>DSP 4</v>
      </c>
      <c r="R9" s="38">
        <f t="shared" si="9"/>
        <v>2</v>
      </c>
      <c r="S9" s="42">
        <f t="shared" si="10"/>
        <v>65796</v>
      </c>
      <c r="T9" s="42">
        <f t="shared" si="18"/>
        <v>260</v>
      </c>
      <c r="U9" s="42">
        <f t="shared" si="0"/>
        <v>34</v>
      </c>
      <c r="V9" s="43" t="s">
        <v>8</v>
      </c>
      <c r="W9" s="44" t="str">
        <f t="shared" si="11"/>
        <v>DSP 6</v>
      </c>
      <c r="X9" s="45">
        <f t="shared" si="12"/>
        <v>2</v>
      </c>
      <c r="Y9" s="46">
        <f t="shared" si="13"/>
        <v>65860</v>
      </c>
      <c r="Z9" s="46">
        <f t="shared" si="19"/>
        <v>324</v>
      </c>
      <c r="AA9" s="46">
        <f t="shared" si="1"/>
        <v>50</v>
      </c>
      <c r="AB9" s="47" t="s">
        <v>8</v>
      </c>
      <c r="AD9" s="10" t="s">
        <v>103</v>
      </c>
      <c r="AE9" s="10" t="s">
        <v>103</v>
      </c>
      <c r="AF9" s="30" t="s">
        <v>9</v>
      </c>
      <c r="AG9" s="31" t="s">
        <v>10</v>
      </c>
    </row>
    <row r="10" spans="2:33" ht="13.5" customHeight="1">
      <c r="B10" s="13">
        <f t="shared" si="2"/>
        <v>3</v>
      </c>
      <c r="C10" s="12">
        <f t="shared" si="14"/>
        <v>4</v>
      </c>
      <c r="D10" s="14" t="str">
        <f>DEC2HEX(C10)</f>
        <v>4</v>
      </c>
      <c r="E10" s="33" t="s">
        <v>6</v>
      </c>
      <c r="F10" s="34">
        <f t="shared" si="3"/>
        <v>3</v>
      </c>
      <c r="G10" s="35">
        <f t="shared" si="4"/>
        <v>65669</v>
      </c>
      <c r="H10" s="35">
        <f t="shared" si="15"/>
        <v>133</v>
      </c>
      <c r="I10" s="35">
        <f t="shared" si="5"/>
        <v>3</v>
      </c>
      <c r="J10" s="36" t="s">
        <v>8</v>
      </c>
      <c r="K10" s="37" t="s">
        <v>7</v>
      </c>
      <c r="L10" s="38">
        <f t="shared" si="6"/>
        <v>3</v>
      </c>
      <c r="M10" s="39">
        <f t="shared" si="7"/>
        <v>65733</v>
      </c>
      <c r="N10" s="39">
        <f t="shared" si="16"/>
        <v>197</v>
      </c>
      <c r="O10" s="39">
        <f t="shared" si="17"/>
        <v>19</v>
      </c>
      <c r="P10" s="40" t="s">
        <v>8</v>
      </c>
      <c r="Q10" s="41" t="str">
        <f t="shared" si="8"/>
        <v>DSP 4</v>
      </c>
      <c r="R10" s="38">
        <f t="shared" si="9"/>
        <v>3</v>
      </c>
      <c r="S10" s="42">
        <f t="shared" si="10"/>
        <v>65797</v>
      </c>
      <c r="T10" s="42">
        <f t="shared" si="18"/>
        <v>261</v>
      </c>
      <c r="U10" s="42">
        <f t="shared" si="0"/>
        <v>35</v>
      </c>
      <c r="V10" s="43" t="s">
        <v>8</v>
      </c>
      <c r="W10" s="44" t="str">
        <f t="shared" si="11"/>
        <v>DSP 6</v>
      </c>
      <c r="X10" s="45">
        <f t="shared" si="12"/>
        <v>3</v>
      </c>
      <c r="Y10" s="46">
        <f t="shared" si="13"/>
        <v>65861</v>
      </c>
      <c r="Z10" s="46">
        <f t="shared" si="19"/>
        <v>325</v>
      </c>
      <c r="AA10" s="46">
        <f t="shared" si="1"/>
        <v>51</v>
      </c>
      <c r="AB10" s="47" t="s">
        <v>8</v>
      </c>
      <c r="AD10" s="10" t="s">
        <v>104</v>
      </c>
      <c r="AE10" s="10" t="s">
        <v>105</v>
      </c>
      <c r="AF10" s="30" t="s">
        <v>9</v>
      </c>
      <c r="AG10" s="31" t="s">
        <v>10</v>
      </c>
    </row>
    <row r="11" spans="2:33" ht="13.5" customHeight="1" thickBot="1">
      <c r="B11" s="32">
        <f t="shared" si="2"/>
        <v>3</v>
      </c>
      <c r="C11" s="12">
        <f t="shared" si="14"/>
        <v>5</v>
      </c>
      <c r="D11" s="14" t="str">
        <f>DEC2HEX(C11)</f>
        <v>5</v>
      </c>
      <c r="E11" s="33" t="s">
        <v>6</v>
      </c>
      <c r="F11" s="34">
        <f t="shared" si="3"/>
        <v>3</v>
      </c>
      <c r="G11" s="35">
        <f t="shared" si="4"/>
        <v>65670</v>
      </c>
      <c r="H11" s="35">
        <f t="shared" si="15"/>
        <v>134</v>
      </c>
      <c r="I11" s="35">
        <f t="shared" si="5"/>
        <v>3</v>
      </c>
      <c r="J11" s="36" t="s">
        <v>8</v>
      </c>
      <c r="K11" s="37" t="s">
        <v>7</v>
      </c>
      <c r="L11" s="38">
        <f t="shared" si="6"/>
        <v>3</v>
      </c>
      <c r="M11" s="39">
        <f t="shared" si="7"/>
        <v>65734</v>
      </c>
      <c r="N11" s="39">
        <f t="shared" si="16"/>
        <v>198</v>
      </c>
      <c r="O11" s="39">
        <f t="shared" si="17"/>
        <v>19</v>
      </c>
      <c r="P11" s="40" t="s">
        <v>8</v>
      </c>
      <c r="Q11" s="41" t="str">
        <f t="shared" si="8"/>
        <v>DSP 4</v>
      </c>
      <c r="R11" s="38">
        <f t="shared" si="9"/>
        <v>3</v>
      </c>
      <c r="S11" s="42">
        <f t="shared" si="10"/>
        <v>65798</v>
      </c>
      <c r="T11" s="42">
        <f t="shared" si="18"/>
        <v>262</v>
      </c>
      <c r="U11" s="42">
        <f t="shared" si="0"/>
        <v>35</v>
      </c>
      <c r="V11" s="43" t="s">
        <v>8</v>
      </c>
      <c r="W11" s="44" t="str">
        <f t="shared" si="11"/>
        <v>DSP 6</v>
      </c>
      <c r="X11" s="45">
        <f t="shared" si="12"/>
        <v>3</v>
      </c>
      <c r="Y11" s="46">
        <f t="shared" si="13"/>
        <v>65862</v>
      </c>
      <c r="Z11" s="46">
        <f t="shared" si="19"/>
        <v>326</v>
      </c>
      <c r="AA11" s="46">
        <f t="shared" si="1"/>
        <v>51</v>
      </c>
      <c r="AB11" s="47" t="s">
        <v>8</v>
      </c>
      <c r="AD11" s="10" t="s">
        <v>106</v>
      </c>
      <c r="AE11" s="10" t="s">
        <v>106</v>
      </c>
      <c r="AF11" s="30" t="s">
        <v>9</v>
      </c>
      <c r="AG11" s="31" t="s">
        <v>10</v>
      </c>
    </row>
    <row r="12" spans="2:33" ht="13.5" customHeight="1">
      <c r="B12" s="13">
        <f t="shared" si="2"/>
        <v>4</v>
      </c>
      <c r="C12" s="12">
        <f t="shared" si="14"/>
        <v>6</v>
      </c>
      <c r="D12" s="14" t="str">
        <f>DEC2HEX(C12)</f>
        <v>6</v>
      </c>
      <c r="E12" s="33" t="s">
        <v>6</v>
      </c>
      <c r="F12" s="34">
        <f t="shared" si="3"/>
        <v>4</v>
      </c>
      <c r="G12" s="35">
        <f t="shared" si="4"/>
        <v>65671</v>
      </c>
      <c r="H12" s="35">
        <f t="shared" si="15"/>
        <v>135</v>
      </c>
      <c r="I12" s="35">
        <f t="shared" si="5"/>
        <v>4</v>
      </c>
      <c r="J12" s="36" t="s">
        <v>8</v>
      </c>
      <c r="K12" s="37" t="s">
        <v>7</v>
      </c>
      <c r="L12" s="38">
        <f t="shared" si="6"/>
        <v>4</v>
      </c>
      <c r="M12" s="39">
        <f t="shared" si="7"/>
        <v>65735</v>
      </c>
      <c r="N12" s="39">
        <f t="shared" si="16"/>
        <v>199</v>
      </c>
      <c r="O12" s="39">
        <f t="shared" si="17"/>
        <v>20</v>
      </c>
      <c r="P12" s="40" t="s">
        <v>8</v>
      </c>
      <c r="Q12" s="41" t="str">
        <f t="shared" si="8"/>
        <v>DSP 4</v>
      </c>
      <c r="R12" s="38">
        <f t="shared" si="9"/>
        <v>4</v>
      </c>
      <c r="S12" s="42">
        <f t="shared" si="10"/>
        <v>65799</v>
      </c>
      <c r="T12" s="42">
        <f t="shared" si="18"/>
        <v>263</v>
      </c>
      <c r="U12" s="42">
        <f t="shared" si="0"/>
        <v>36</v>
      </c>
      <c r="V12" s="43" t="s">
        <v>8</v>
      </c>
      <c r="W12" s="44" t="str">
        <f t="shared" si="11"/>
        <v>DSP 6</v>
      </c>
      <c r="X12" s="45">
        <f t="shared" si="12"/>
        <v>4</v>
      </c>
      <c r="Y12" s="46">
        <f t="shared" si="13"/>
        <v>65863</v>
      </c>
      <c r="Z12" s="46">
        <f t="shared" si="19"/>
        <v>327</v>
      </c>
      <c r="AA12" s="46">
        <f t="shared" si="1"/>
        <v>52</v>
      </c>
      <c r="AB12" s="47" t="s">
        <v>8</v>
      </c>
      <c r="AD12" s="10" t="s">
        <v>107</v>
      </c>
      <c r="AE12" s="10" t="s">
        <v>108</v>
      </c>
      <c r="AF12" s="30" t="s">
        <v>9</v>
      </c>
      <c r="AG12" s="31" t="s">
        <v>10</v>
      </c>
    </row>
    <row r="13" spans="2:33" ht="13.5" customHeight="1" thickBot="1">
      <c r="B13" s="48">
        <f t="shared" si="2"/>
        <v>4</v>
      </c>
      <c r="C13" s="12">
        <f t="shared" si="14"/>
        <v>7</v>
      </c>
      <c r="D13" s="14" t="str">
        <f>DEC2HEX(C13)</f>
        <v>7</v>
      </c>
      <c r="E13" s="33" t="s">
        <v>6</v>
      </c>
      <c r="F13" s="34">
        <f t="shared" si="3"/>
        <v>4</v>
      </c>
      <c r="G13" s="35">
        <f t="shared" si="4"/>
        <v>65672</v>
      </c>
      <c r="H13" s="35">
        <f t="shared" si="15"/>
        <v>136</v>
      </c>
      <c r="I13" s="35">
        <f t="shared" si="5"/>
        <v>4</v>
      </c>
      <c r="J13" s="36" t="s">
        <v>8</v>
      </c>
      <c r="K13" s="37" t="s">
        <v>7</v>
      </c>
      <c r="L13" s="38">
        <f t="shared" si="6"/>
        <v>4</v>
      </c>
      <c r="M13" s="39">
        <f t="shared" si="7"/>
        <v>65736</v>
      </c>
      <c r="N13" s="39">
        <f t="shared" si="16"/>
        <v>200</v>
      </c>
      <c r="O13" s="39">
        <f t="shared" si="17"/>
        <v>20</v>
      </c>
      <c r="P13" s="40" t="s">
        <v>8</v>
      </c>
      <c r="Q13" s="41" t="str">
        <f t="shared" si="8"/>
        <v>DSP 4</v>
      </c>
      <c r="R13" s="38">
        <f t="shared" si="9"/>
        <v>4</v>
      </c>
      <c r="S13" s="42">
        <f t="shared" si="10"/>
        <v>65800</v>
      </c>
      <c r="T13" s="42">
        <f t="shared" si="18"/>
        <v>264</v>
      </c>
      <c r="U13" s="42">
        <f t="shared" si="0"/>
        <v>36</v>
      </c>
      <c r="V13" s="43" t="s">
        <v>8</v>
      </c>
      <c r="W13" s="44" t="str">
        <f t="shared" si="11"/>
        <v>DSP 6</v>
      </c>
      <c r="X13" s="45">
        <f t="shared" si="12"/>
        <v>4</v>
      </c>
      <c r="Y13" s="46">
        <f t="shared" si="13"/>
        <v>65864</v>
      </c>
      <c r="Z13" s="46">
        <f t="shared" si="19"/>
        <v>328</v>
      </c>
      <c r="AA13" s="46">
        <f t="shared" si="1"/>
        <v>52</v>
      </c>
      <c r="AB13" s="47" t="s">
        <v>8</v>
      </c>
      <c r="AD13" s="10" t="s">
        <v>109</v>
      </c>
      <c r="AE13" s="10" t="s">
        <v>109</v>
      </c>
      <c r="AF13" s="30" t="s">
        <v>9</v>
      </c>
      <c r="AG13" s="31" t="s">
        <v>10</v>
      </c>
    </row>
    <row r="14" spans="2:33" ht="13.5" customHeight="1">
      <c r="B14" s="13">
        <f t="shared" si="2"/>
        <v>5</v>
      </c>
      <c r="C14" s="12">
        <f t="shared" si="14"/>
        <v>8</v>
      </c>
      <c r="D14" s="14" t="str">
        <f>DEC2HEX(C14)</f>
        <v>8</v>
      </c>
      <c r="E14" s="33" t="s">
        <v>6</v>
      </c>
      <c r="F14" s="34">
        <f t="shared" si="3"/>
        <v>5</v>
      </c>
      <c r="G14" s="35">
        <f t="shared" si="4"/>
        <v>65673</v>
      </c>
      <c r="H14" s="35">
        <f t="shared" si="15"/>
        <v>137</v>
      </c>
      <c r="I14" s="35">
        <f t="shared" si="5"/>
        <v>5</v>
      </c>
      <c r="J14" s="36" t="s">
        <v>8</v>
      </c>
      <c r="K14" s="37" t="s">
        <v>7</v>
      </c>
      <c r="L14" s="38">
        <f t="shared" si="6"/>
        <v>5</v>
      </c>
      <c r="M14" s="39">
        <f t="shared" si="7"/>
        <v>65737</v>
      </c>
      <c r="N14" s="39">
        <f t="shared" si="16"/>
        <v>201</v>
      </c>
      <c r="O14" s="39">
        <f t="shared" si="17"/>
        <v>21</v>
      </c>
      <c r="P14" s="40" t="s">
        <v>8</v>
      </c>
      <c r="Q14" s="41" t="str">
        <f t="shared" si="8"/>
        <v>DSP 4</v>
      </c>
      <c r="R14" s="38">
        <f t="shared" si="9"/>
        <v>5</v>
      </c>
      <c r="S14" s="42">
        <f t="shared" si="10"/>
        <v>65801</v>
      </c>
      <c r="T14" s="42">
        <f t="shared" si="18"/>
        <v>265</v>
      </c>
      <c r="U14" s="42">
        <f t="shared" si="0"/>
        <v>37</v>
      </c>
      <c r="V14" s="43" t="s">
        <v>8</v>
      </c>
      <c r="W14" s="44" t="str">
        <f t="shared" si="11"/>
        <v>DSP 6</v>
      </c>
      <c r="X14" s="45">
        <f t="shared" si="12"/>
        <v>5</v>
      </c>
      <c r="Y14" s="46">
        <f t="shared" si="13"/>
        <v>65865</v>
      </c>
      <c r="Z14" s="46">
        <f t="shared" si="19"/>
        <v>329</v>
      </c>
      <c r="AA14" s="46">
        <f t="shared" si="1"/>
        <v>53</v>
      </c>
      <c r="AB14" s="47" t="s">
        <v>8</v>
      </c>
      <c r="AD14" s="10" t="s">
        <v>110</v>
      </c>
      <c r="AE14" s="10" t="s">
        <v>111</v>
      </c>
      <c r="AF14" s="30" t="s">
        <v>9</v>
      </c>
      <c r="AG14" s="31" t="s">
        <v>10</v>
      </c>
    </row>
    <row r="15" spans="2:33" ht="13.5" customHeight="1" thickBot="1">
      <c r="B15" s="32">
        <f t="shared" si="2"/>
        <v>5</v>
      </c>
      <c r="C15" s="12">
        <f t="shared" si="14"/>
        <v>9</v>
      </c>
      <c r="D15" s="14" t="str">
        <f>DEC2HEX(C15)</f>
        <v>9</v>
      </c>
      <c r="E15" s="33" t="s">
        <v>6</v>
      </c>
      <c r="F15" s="34">
        <f t="shared" si="3"/>
        <v>5</v>
      </c>
      <c r="G15" s="35">
        <f t="shared" si="4"/>
        <v>65674</v>
      </c>
      <c r="H15" s="35">
        <f t="shared" si="15"/>
        <v>138</v>
      </c>
      <c r="I15" s="35">
        <f t="shared" si="5"/>
        <v>5</v>
      </c>
      <c r="J15" s="36" t="s">
        <v>8</v>
      </c>
      <c r="K15" s="37" t="s">
        <v>7</v>
      </c>
      <c r="L15" s="38">
        <f t="shared" si="6"/>
        <v>5</v>
      </c>
      <c r="M15" s="39">
        <f t="shared" si="7"/>
        <v>65738</v>
      </c>
      <c r="N15" s="39">
        <f t="shared" si="16"/>
        <v>202</v>
      </c>
      <c r="O15" s="39">
        <f t="shared" si="17"/>
        <v>21</v>
      </c>
      <c r="P15" s="40" t="s">
        <v>8</v>
      </c>
      <c r="Q15" s="41" t="str">
        <f t="shared" si="8"/>
        <v>DSP 4</v>
      </c>
      <c r="R15" s="38">
        <f t="shared" si="9"/>
        <v>5</v>
      </c>
      <c r="S15" s="42">
        <f t="shared" si="10"/>
        <v>65802</v>
      </c>
      <c r="T15" s="42">
        <f t="shared" si="18"/>
        <v>266</v>
      </c>
      <c r="U15" s="42">
        <f t="shared" si="0"/>
        <v>37</v>
      </c>
      <c r="V15" s="43" t="s">
        <v>8</v>
      </c>
      <c r="W15" s="44" t="str">
        <f t="shared" si="11"/>
        <v>DSP 6</v>
      </c>
      <c r="X15" s="45">
        <f t="shared" si="12"/>
        <v>5</v>
      </c>
      <c r="Y15" s="46">
        <f t="shared" si="13"/>
        <v>65866</v>
      </c>
      <c r="Z15" s="46">
        <f t="shared" si="19"/>
        <v>330</v>
      </c>
      <c r="AA15" s="46">
        <f t="shared" si="1"/>
        <v>53</v>
      </c>
      <c r="AB15" s="47" t="s">
        <v>8</v>
      </c>
      <c r="AD15" s="10" t="s">
        <v>112</v>
      </c>
      <c r="AE15" s="10" t="s">
        <v>112</v>
      </c>
      <c r="AF15" s="30" t="s">
        <v>9</v>
      </c>
      <c r="AG15" s="31" t="s">
        <v>10</v>
      </c>
    </row>
    <row r="16" spans="2:33" ht="13.5" customHeight="1">
      <c r="B16" s="13">
        <f t="shared" si="2"/>
        <v>6</v>
      </c>
      <c r="C16" s="12">
        <f t="shared" si="14"/>
        <v>10</v>
      </c>
      <c r="D16" s="14" t="str">
        <f>DEC2HEX(C16)</f>
        <v>A</v>
      </c>
      <c r="E16" s="33" t="s">
        <v>6</v>
      </c>
      <c r="F16" s="34">
        <f t="shared" si="3"/>
        <v>6</v>
      </c>
      <c r="G16" s="35">
        <f t="shared" si="4"/>
        <v>65675</v>
      </c>
      <c r="H16" s="35">
        <f t="shared" si="15"/>
        <v>139</v>
      </c>
      <c r="I16" s="35">
        <f t="shared" si="5"/>
        <v>6</v>
      </c>
      <c r="J16" s="36" t="s">
        <v>8</v>
      </c>
      <c r="K16" s="37" t="s">
        <v>7</v>
      </c>
      <c r="L16" s="38">
        <f t="shared" si="6"/>
        <v>6</v>
      </c>
      <c r="M16" s="39">
        <f t="shared" si="7"/>
        <v>65739</v>
      </c>
      <c r="N16" s="39">
        <f t="shared" si="16"/>
        <v>203</v>
      </c>
      <c r="O16" s="39">
        <f t="shared" si="17"/>
        <v>22</v>
      </c>
      <c r="P16" s="40" t="s">
        <v>8</v>
      </c>
      <c r="Q16" s="41" t="str">
        <f t="shared" si="8"/>
        <v>DSP 4</v>
      </c>
      <c r="R16" s="38">
        <f t="shared" si="9"/>
        <v>6</v>
      </c>
      <c r="S16" s="42">
        <f t="shared" si="10"/>
        <v>65803</v>
      </c>
      <c r="T16" s="42">
        <f t="shared" si="18"/>
        <v>267</v>
      </c>
      <c r="U16" s="42">
        <f t="shared" si="0"/>
        <v>38</v>
      </c>
      <c r="V16" s="43" t="s">
        <v>8</v>
      </c>
      <c r="W16" s="44" t="str">
        <f t="shared" si="11"/>
        <v>DSP 6</v>
      </c>
      <c r="X16" s="45">
        <f t="shared" si="12"/>
        <v>6</v>
      </c>
      <c r="Y16" s="46">
        <f t="shared" si="13"/>
        <v>65867</v>
      </c>
      <c r="Z16" s="46">
        <f t="shared" si="19"/>
        <v>331</v>
      </c>
      <c r="AA16" s="46">
        <f t="shared" si="1"/>
        <v>54</v>
      </c>
      <c r="AB16" s="47" t="s">
        <v>8</v>
      </c>
      <c r="AD16" s="10" t="s">
        <v>113</v>
      </c>
      <c r="AE16" s="10" t="s">
        <v>114</v>
      </c>
      <c r="AF16" s="30" t="s">
        <v>9</v>
      </c>
      <c r="AG16" s="31" t="s">
        <v>10</v>
      </c>
    </row>
    <row r="17" spans="2:33" ht="13.5" customHeight="1" thickBot="1">
      <c r="B17" s="48">
        <f t="shared" si="2"/>
        <v>6</v>
      </c>
      <c r="C17" s="12">
        <f t="shared" si="14"/>
        <v>11</v>
      </c>
      <c r="D17" s="14" t="str">
        <f>DEC2HEX(C17)</f>
        <v>B</v>
      </c>
      <c r="E17" s="33" t="s">
        <v>6</v>
      </c>
      <c r="F17" s="34">
        <f t="shared" si="3"/>
        <v>6</v>
      </c>
      <c r="G17" s="35">
        <f t="shared" si="4"/>
        <v>65676</v>
      </c>
      <c r="H17" s="35">
        <f t="shared" si="15"/>
        <v>140</v>
      </c>
      <c r="I17" s="35">
        <f t="shared" si="5"/>
        <v>6</v>
      </c>
      <c r="J17" s="36" t="s">
        <v>8</v>
      </c>
      <c r="K17" s="37" t="s">
        <v>7</v>
      </c>
      <c r="L17" s="38">
        <f t="shared" si="6"/>
        <v>6</v>
      </c>
      <c r="M17" s="39">
        <f t="shared" si="7"/>
        <v>65740</v>
      </c>
      <c r="N17" s="39">
        <f t="shared" si="16"/>
        <v>204</v>
      </c>
      <c r="O17" s="39">
        <f t="shared" si="17"/>
        <v>22</v>
      </c>
      <c r="P17" s="40" t="s">
        <v>8</v>
      </c>
      <c r="Q17" s="41" t="str">
        <f t="shared" si="8"/>
        <v>DSP 4</v>
      </c>
      <c r="R17" s="38">
        <f t="shared" si="9"/>
        <v>6</v>
      </c>
      <c r="S17" s="42">
        <f t="shared" si="10"/>
        <v>65804</v>
      </c>
      <c r="T17" s="42">
        <f t="shared" si="18"/>
        <v>268</v>
      </c>
      <c r="U17" s="42">
        <f t="shared" si="0"/>
        <v>38</v>
      </c>
      <c r="V17" s="43" t="s">
        <v>8</v>
      </c>
      <c r="W17" s="44" t="str">
        <f t="shared" si="11"/>
        <v>DSP 6</v>
      </c>
      <c r="X17" s="45">
        <f t="shared" si="12"/>
        <v>6</v>
      </c>
      <c r="Y17" s="46">
        <f t="shared" si="13"/>
        <v>65868</v>
      </c>
      <c r="Z17" s="46">
        <f t="shared" si="19"/>
        <v>332</v>
      </c>
      <c r="AA17" s="46">
        <f t="shared" si="1"/>
        <v>54</v>
      </c>
      <c r="AB17" s="47" t="s">
        <v>8</v>
      </c>
      <c r="AD17" s="10" t="s">
        <v>115</v>
      </c>
      <c r="AE17" s="10" t="s">
        <v>115</v>
      </c>
      <c r="AF17" s="30" t="s">
        <v>9</v>
      </c>
      <c r="AG17" s="31" t="s">
        <v>10</v>
      </c>
    </row>
    <row r="18" spans="2:33" ht="13.5" customHeight="1">
      <c r="B18" s="13">
        <f t="shared" si="2"/>
        <v>7</v>
      </c>
      <c r="C18" s="12">
        <f t="shared" si="14"/>
        <v>12</v>
      </c>
      <c r="D18" s="14" t="str">
        <f>DEC2HEX(C18)</f>
        <v>C</v>
      </c>
      <c r="E18" s="33" t="s">
        <v>6</v>
      </c>
      <c r="F18" s="34">
        <f t="shared" si="3"/>
        <v>7</v>
      </c>
      <c r="G18" s="35">
        <f t="shared" si="4"/>
        <v>65677</v>
      </c>
      <c r="H18" s="35">
        <f t="shared" si="15"/>
        <v>141</v>
      </c>
      <c r="I18" s="35">
        <f t="shared" si="5"/>
        <v>7</v>
      </c>
      <c r="J18" s="36" t="s">
        <v>8</v>
      </c>
      <c r="K18" s="37" t="s">
        <v>7</v>
      </c>
      <c r="L18" s="38">
        <f t="shared" si="6"/>
        <v>7</v>
      </c>
      <c r="M18" s="39">
        <f t="shared" si="7"/>
        <v>65741</v>
      </c>
      <c r="N18" s="39">
        <f t="shared" si="16"/>
        <v>205</v>
      </c>
      <c r="O18" s="39">
        <f t="shared" si="17"/>
        <v>23</v>
      </c>
      <c r="P18" s="40" t="s">
        <v>8</v>
      </c>
      <c r="Q18" s="41" t="str">
        <f t="shared" si="8"/>
        <v>DSP 4</v>
      </c>
      <c r="R18" s="38">
        <f t="shared" si="9"/>
        <v>7</v>
      </c>
      <c r="S18" s="42">
        <f t="shared" si="10"/>
        <v>65805</v>
      </c>
      <c r="T18" s="42">
        <f t="shared" si="18"/>
        <v>269</v>
      </c>
      <c r="U18" s="42">
        <f t="shared" si="0"/>
        <v>39</v>
      </c>
      <c r="V18" s="43" t="s">
        <v>8</v>
      </c>
      <c r="W18" s="44" t="str">
        <f t="shared" si="11"/>
        <v>DSP 6</v>
      </c>
      <c r="X18" s="45">
        <f t="shared" si="12"/>
        <v>7</v>
      </c>
      <c r="Y18" s="46">
        <f t="shared" si="13"/>
        <v>65869</v>
      </c>
      <c r="Z18" s="46">
        <f t="shared" si="19"/>
        <v>333</v>
      </c>
      <c r="AA18" s="46">
        <f t="shared" si="1"/>
        <v>55</v>
      </c>
      <c r="AB18" s="47" t="s">
        <v>8</v>
      </c>
      <c r="AD18" s="10" t="s">
        <v>116</v>
      </c>
      <c r="AE18" s="10" t="s">
        <v>117</v>
      </c>
      <c r="AF18" s="30" t="s">
        <v>9</v>
      </c>
      <c r="AG18" s="31" t="s">
        <v>10</v>
      </c>
    </row>
    <row r="19" spans="2:33" ht="13.5" customHeight="1" thickBot="1">
      <c r="B19" s="32">
        <f t="shared" si="2"/>
        <v>7</v>
      </c>
      <c r="C19" s="12">
        <f t="shared" si="14"/>
        <v>13</v>
      </c>
      <c r="D19" s="14" t="str">
        <f>DEC2HEX(C19)</f>
        <v>D</v>
      </c>
      <c r="E19" s="33" t="s">
        <v>6</v>
      </c>
      <c r="F19" s="34">
        <f t="shared" si="3"/>
        <v>7</v>
      </c>
      <c r="G19" s="35">
        <f t="shared" si="4"/>
        <v>65678</v>
      </c>
      <c r="H19" s="35">
        <f t="shared" si="15"/>
        <v>142</v>
      </c>
      <c r="I19" s="35">
        <f t="shared" si="5"/>
        <v>7</v>
      </c>
      <c r="J19" s="36" t="s">
        <v>8</v>
      </c>
      <c r="K19" s="37" t="s">
        <v>7</v>
      </c>
      <c r="L19" s="38">
        <f t="shared" si="6"/>
        <v>7</v>
      </c>
      <c r="M19" s="39">
        <f t="shared" si="7"/>
        <v>65742</v>
      </c>
      <c r="N19" s="39">
        <f t="shared" si="16"/>
        <v>206</v>
      </c>
      <c r="O19" s="39">
        <f t="shared" si="17"/>
        <v>23</v>
      </c>
      <c r="P19" s="40" t="s">
        <v>8</v>
      </c>
      <c r="Q19" s="41" t="str">
        <f t="shared" si="8"/>
        <v>DSP 4</v>
      </c>
      <c r="R19" s="38">
        <f t="shared" si="9"/>
        <v>7</v>
      </c>
      <c r="S19" s="42">
        <f t="shared" si="10"/>
        <v>65806</v>
      </c>
      <c r="T19" s="42">
        <f t="shared" si="18"/>
        <v>270</v>
      </c>
      <c r="U19" s="42">
        <f t="shared" si="0"/>
        <v>39</v>
      </c>
      <c r="V19" s="43" t="s">
        <v>8</v>
      </c>
      <c r="W19" s="44" t="str">
        <f t="shared" si="11"/>
        <v>DSP 6</v>
      </c>
      <c r="X19" s="45">
        <f t="shared" si="12"/>
        <v>7</v>
      </c>
      <c r="Y19" s="46">
        <f t="shared" si="13"/>
        <v>65870</v>
      </c>
      <c r="Z19" s="46">
        <f t="shared" si="19"/>
        <v>334</v>
      </c>
      <c r="AA19" s="46">
        <f t="shared" si="1"/>
        <v>55</v>
      </c>
      <c r="AB19" s="47" t="s">
        <v>8</v>
      </c>
      <c r="AD19" s="10" t="s">
        <v>118</v>
      </c>
      <c r="AE19" s="10" t="s">
        <v>118</v>
      </c>
      <c r="AF19" s="30" t="s">
        <v>9</v>
      </c>
      <c r="AG19" s="31" t="s">
        <v>10</v>
      </c>
    </row>
    <row r="20" spans="2:33" ht="13.5" customHeight="1">
      <c r="B20" s="13">
        <f>INT((C20+2.5)/2)</f>
        <v>8</v>
      </c>
      <c r="C20" s="12">
        <f t="shared" si="14"/>
        <v>14</v>
      </c>
      <c r="D20" s="14" t="str">
        <f>DEC2HEX(C20)</f>
        <v>E</v>
      </c>
      <c r="E20" s="33" t="s">
        <v>6</v>
      </c>
      <c r="F20" s="34">
        <f t="shared" si="3"/>
        <v>8</v>
      </c>
      <c r="G20" s="35">
        <f t="shared" si="4"/>
        <v>65679</v>
      </c>
      <c r="H20" s="35">
        <f t="shared" si="15"/>
        <v>143</v>
      </c>
      <c r="I20" s="35">
        <f t="shared" si="5"/>
        <v>8</v>
      </c>
      <c r="J20" s="36" t="s">
        <v>8</v>
      </c>
      <c r="K20" s="37" t="s">
        <v>7</v>
      </c>
      <c r="L20" s="38">
        <f t="shared" si="6"/>
        <v>8</v>
      </c>
      <c r="M20" s="39">
        <f t="shared" si="7"/>
        <v>65743</v>
      </c>
      <c r="N20" s="39">
        <f t="shared" si="16"/>
        <v>207</v>
      </c>
      <c r="O20" s="39">
        <f t="shared" si="17"/>
        <v>24</v>
      </c>
      <c r="P20" s="40" t="s">
        <v>8</v>
      </c>
      <c r="Q20" s="41" t="str">
        <f t="shared" si="8"/>
        <v>DSP 4</v>
      </c>
      <c r="R20" s="38">
        <f t="shared" si="9"/>
        <v>8</v>
      </c>
      <c r="S20" s="42">
        <f t="shared" si="10"/>
        <v>65807</v>
      </c>
      <c r="T20" s="42">
        <f t="shared" si="18"/>
        <v>271</v>
      </c>
      <c r="U20" s="42">
        <f t="shared" si="0"/>
        <v>40</v>
      </c>
      <c r="V20" s="43" t="s">
        <v>8</v>
      </c>
      <c r="W20" s="44" t="str">
        <f t="shared" si="11"/>
        <v>DSP 6</v>
      </c>
      <c r="X20" s="45">
        <f t="shared" si="12"/>
        <v>8</v>
      </c>
      <c r="Y20" s="46">
        <f t="shared" si="13"/>
        <v>65871</v>
      </c>
      <c r="Z20" s="46">
        <f t="shared" si="19"/>
        <v>335</v>
      </c>
      <c r="AA20" s="46">
        <f t="shared" si="1"/>
        <v>56</v>
      </c>
      <c r="AB20" s="47" t="s">
        <v>8</v>
      </c>
      <c r="AD20" s="10" t="s">
        <v>119</v>
      </c>
      <c r="AE20" s="10" t="s">
        <v>120</v>
      </c>
      <c r="AF20" s="30" t="s">
        <v>9</v>
      </c>
      <c r="AG20" s="31" t="s">
        <v>10</v>
      </c>
    </row>
    <row r="21" spans="2:33" ht="13.5" customHeight="1" thickBot="1">
      <c r="B21" s="49">
        <f t="shared" si="2"/>
        <v>8</v>
      </c>
      <c r="C21" s="12">
        <f t="shared" si="14"/>
        <v>15</v>
      </c>
      <c r="D21" s="14" t="str">
        <f>DEC2HEX(C21)</f>
        <v>F</v>
      </c>
      <c r="E21" s="50" t="s">
        <v>6</v>
      </c>
      <c r="F21" s="51">
        <f t="shared" si="3"/>
        <v>8</v>
      </c>
      <c r="G21" s="52">
        <f t="shared" si="4"/>
        <v>65680</v>
      </c>
      <c r="H21" s="52">
        <f t="shared" si="15"/>
        <v>144</v>
      </c>
      <c r="I21" s="52">
        <f t="shared" si="5"/>
        <v>8</v>
      </c>
      <c r="J21" s="53" t="s">
        <v>8</v>
      </c>
      <c r="K21" s="54" t="s">
        <v>7</v>
      </c>
      <c r="L21" s="55">
        <f t="shared" si="6"/>
        <v>8</v>
      </c>
      <c r="M21" s="56">
        <f t="shared" si="7"/>
        <v>65744</v>
      </c>
      <c r="N21" s="56">
        <f t="shared" si="16"/>
        <v>208</v>
      </c>
      <c r="O21" s="56">
        <f t="shared" si="17"/>
        <v>24</v>
      </c>
      <c r="P21" s="57" t="s">
        <v>8</v>
      </c>
      <c r="Q21" s="58" t="str">
        <f t="shared" si="8"/>
        <v>DSP 4</v>
      </c>
      <c r="R21" s="56">
        <f t="shared" si="9"/>
        <v>8</v>
      </c>
      <c r="S21" s="59">
        <f t="shared" si="10"/>
        <v>65808</v>
      </c>
      <c r="T21" s="59">
        <f t="shared" si="18"/>
        <v>272</v>
      </c>
      <c r="U21" s="59">
        <f t="shared" si="0"/>
        <v>40</v>
      </c>
      <c r="V21" s="60" t="s">
        <v>8</v>
      </c>
      <c r="W21" s="61" t="str">
        <f t="shared" si="11"/>
        <v>DSP 6</v>
      </c>
      <c r="X21" s="62">
        <f t="shared" si="12"/>
        <v>8</v>
      </c>
      <c r="Y21" s="63">
        <f t="shared" si="13"/>
        <v>65872</v>
      </c>
      <c r="Z21" s="63">
        <f t="shared" si="19"/>
        <v>336</v>
      </c>
      <c r="AA21" s="63">
        <f t="shared" si="1"/>
        <v>56</v>
      </c>
      <c r="AB21" s="64" t="s">
        <v>8</v>
      </c>
      <c r="AD21" s="10" t="s">
        <v>121</v>
      </c>
      <c r="AE21" s="10" t="s">
        <v>121</v>
      </c>
      <c r="AF21" s="65" t="s">
        <v>9</v>
      </c>
      <c r="AG21" s="66" t="s">
        <v>10</v>
      </c>
    </row>
    <row r="22" spans="2:33" ht="13.5" customHeight="1">
      <c r="B22" s="67">
        <f t="shared" si="2"/>
        <v>9</v>
      </c>
      <c r="C22" s="12">
        <f t="shared" si="14"/>
        <v>16</v>
      </c>
      <c r="D22" s="14" t="str">
        <f>DEC2HEX(C22)</f>
        <v>10</v>
      </c>
      <c r="E22" s="68" t="s">
        <v>11</v>
      </c>
      <c r="F22" s="34">
        <f>I22-8</f>
        <v>1</v>
      </c>
      <c r="G22" s="69">
        <f t="shared" si="4"/>
        <v>65681</v>
      </c>
      <c r="H22" s="69">
        <f t="shared" si="15"/>
        <v>145</v>
      </c>
      <c r="I22" s="69">
        <f t="shared" si="5"/>
        <v>9</v>
      </c>
      <c r="J22" s="36" t="s">
        <v>8</v>
      </c>
      <c r="K22" s="70" t="s">
        <v>12</v>
      </c>
      <c r="L22" s="38">
        <f t="shared" si="6"/>
        <v>1</v>
      </c>
      <c r="M22" s="71">
        <f t="shared" si="7"/>
        <v>65745</v>
      </c>
      <c r="N22" s="71">
        <f t="shared" si="16"/>
        <v>209</v>
      </c>
      <c r="O22" s="71">
        <f t="shared" si="17"/>
        <v>25</v>
      </c>
      <c r="P22" s="40" t="s">
        <v>8</v>
      </c>
      <c r="Q22" s="41" t="str">
        <f t="shared" si="8"/>
        <v>DSP 5</v>
      </c>
      <c r="R22" s="38">
        <f t="shared" si="9"/>
        <v>1</v>
      </c>
      <c r="S22" s="72">
        <f t="shared" si="10"/>
        <v>65809</v>
      </c>
      <c r="T22" s="72">
        <f t="shared" si="18"/>
        <v>273</v>
      </c>
      <c r="U22" s="72">
        <f t="shared" si="0"/>
        <v>41</v>
      </c>
      <c r="V22" s="73" t="s">
        <v>8</v>
      </c>
      <c r="W22" s="44" t="str">
        <f>IF($M$2="BMX",AG22,AE22)</f>
        <v>DSP 7</v>
      </c>
      <c r="X22" s="45">
        <f t="shared" si="12"/>
        <v>1</v>
      </c>
      <c r="Y22" s="74">
        <f t="shared" si="13"/>
        <v>65873</v>
      </c>
      <c r="Z22" s="74">
        <f t="shared" si="19"/>
        <v>337</v>
      </c>
      <c r="AA22" s="74">
        <f t="shared" si="1"/>
        <v>57</v>
      </c>
      <c r="AB22" s="75" t="s">
        <v>8</v>
      </c>
      <c r="AD22" s="10" t="s">
        <v>122</v>
      </c>
      <c r="AE22" s="10" t="s">
        <v>123</v>
      </c>
      <c r="AF22" s="30" t="s">
        <v>13</v>
      </c>
      <c r="AG22" s="31" t="s">
        <v>14</v>
      </c>
    </row>
    <row r="23" spans="2:33" ht="13.5" customHeight="1" thickBot="1">
      <c r="B23" s="32">
        <f t="shared" si="2"/>
        <v>9</v>
      </c>
      <c r="C23" s="12">
        <f t="shared" si="14"/>
        <v>17</v>
      </c>
      <c r="D23" s="14" t="str">
        <f>DEC2HEX(C23)</f>
        <v>11</v>
      </c>
      <c r="E23" s="33" t="s">
        <v>11</v>
      </c>
      <c r="F23" s="34">
        <f aca="true" t="shared" si="20" ref="F23:F37">I23-8</f>
        <v>1</v>
      </c>
      <c r="G23" s="35">
        <f t="shared" si="4"/>
        <v>65682</v>
      </c>
      <c r="H23" s="35">
        <f t="shared" si="15"/>
        <v>146</v>
      </c>
      <c r="I23" s="35">
        <f t="shared" si="5"/>
        <v>9</v>
      </c>
      <c r="J23" s="36" t="s">
        <v>8</v>
      </c>
      <c r="K23" s="37" t="s">
        <v>12</v>
      </c>
      <c r="L23" s="38">
        <f t="shared" si="6"/>
        <v>1</v>
      </c>
      <c r="M23" s="39">
        <f t="shared" si="7"/>
        <v>65746</v>
      </c>
      <c r="N23" s="39">
        <f t="shared" si="16"/>
        <v>210</v>
      </c>
      <c r="O23" s="39">
        <f t="shared" si="17"/>
        <v>25</v>
      </c>
      <c r="P23" s="40" t="s">
        <v>8</v>
      </c>
      <c r="Q23" s="41" t="str">
        <f t="shared" si="8"/>
        <v>DSP 5</v>
      </c>
      <c r="R23" s="38">
        <f t="shared" si="9"/>
        <v>1</v>
      </c>
      <c r="S23" s="42">
        <f t="shared" si="10"/>
        <v>65810</v>
      </c>
      <c r="T23" s="42">
        <f t="shared" si="18"/>
        <v>274</v>
      </c>
      <c r="U23" s="42">
        <f t="shared" si="0"/>
        <v>41</v>
      </c>
      <c r="V23" s="43" t="s">
        <v>8</v>
      </c>
      <c r="W23" s="44" t="str">
        <f aca="true" t="shared" si="21" ref="W23:W37">IF($M$2="BMX",AG23,AE23)</f>
        <v>DSP 7</v>
      </c>
      <c r="X23" s="45">
        <f t="shared" si="12"/>
        <v>1</v>
      </c>
      <c r="Y23" s="46">
        <f t="shared" si="13"/>
        <v>65874</v>
      </c>
      <c r="Z23" s="46">
        <f t="shared" si="19"/>
        <v>338</v>
      </c>
      <c r="AA23" s="46">
        <f t="shared" si="1"/>
        <v>57</v>
      </c>
      <c r="AB23" s="47" t="s">
        <v>8</v>
      </c>
      <c r="AD23" s="10" t="s">
        <v>100</v>
      </c>
      <c r="AE23" s="10" t="s">
        <v>124</v>
      </c>
      <c r="AF23" s="30" t="s">
        <v>13</v>
      </c>
      <c r="AG23" s="31" t="s">
        <v>14</v>
      </c>
    </row>
    <row r="24" spans="2:33" ht="13.5" customHeight="1">
      <c r="B24" s="13">
        <f t="shared" si="2"/>
        <v>10</v>
      </c>
      <c r="C24" s="12">
        <f t="shared" si="14"/>
        <v>18</v>
      </c>
      <c r="D24" s="14" t="str">
        <f>DEC2HEX(C24)</f>
        <v>12</v>
      </c>
      <c r="E24" s="33" t="s">
        <v>11</v>
      </c>
      <c r="F24" s="34">
        <f t="shared" si="20"/>
        <v>2</v>
      </c>
      <c r="G24" s="35">
        <f t="shared" si="4"/>
        <v>65683</v>
      </c>
      <c r="H24" s="35">
        <f t="shared" si="15"/>
        <v>147</v>
      </c>
      <c r="I24" s="35">
        <f t="shared" si="5"/>
        <v>10</v>
      </c>
      <c r="J24" s="36" t="s">
        <v>8</v>
      </c>
      <c r="K24" s="37" t="s">
        <v>12</v>
      </c>
      <c r="L24" s="38">
        <f t="shared" si="6"/>
        <v>2</v>
      </c>
      <c r="M24" s="39">
        <f t="shared" si="7"/>
        <v>65747</v>
      </c>
      <c r="N24" s="39">
        <f t="shared" si="16"/>
        <v>211</v>
      </c>
      <c r="O24" s="39">
        <f t="shared" si="17"/>
        <v>26</v>
      </c>
      <c r="P24" s="40" t="s">
        <v>8</v>
      </c>
      <c r="Q24" s="41" t="str">
        <f t="shared" si="8"/>
        <v>DSP 5</v>
      </c>
      <c r="R24" s="38">
        <f t="shared" si="9"/>
        <v>2</v>
      </c>
      <c r="S24" s="42">
        <f t="shared" si="10"/>
        <v>65811</v>
      </c>
      <c r="T24" s="42">
        <f t="shared" si="18"/>
        <v>275</v>
      </c>
      <c r="U24" s="42">
        <f t="shared" si="0"/>
        <v>42</v>
      </c>
      <c r="V24" s="43" t="s">
        <v>8</v>
      </c>
      <c r="W24" s="44" t="str">
        <f t="shared" si="21"/>
        <v>DSP 7</v>
      </c>
      <c r="X24" s="45">
        <f t="shared" si="12"/>
        <v>2</v>
      </c>
      <c r="Y24" s="46">
        <f t="shared" si="13"/>
        <v>65875</v>
      </c>
      <c r="Z24" s="46">
        <f t="shared" si="19"/>
        <v>339</v>
      </c>
      <c r="AA24" s="46">
        <f t="shared" si="1"/>
        <v>58</v>
      </c>
      <c r="AB24" s="47" t="s">
        <v>8</v>
      </c>
      <c r="AD24" s="10" t="s">
        <v>125</v>
      </c>
      <c r="AE24" s="10" t="s">
        <v>126</v>
      </c>
      <c r="AF24" s="30" t="s">
        <v>13</v>
      </c>
      <c r="AG24" s="31" t="s">
        <v>14</v>
      </c>
    </row>
    <row r="25" spans="2:33" ht="13.5" customHeight="1" thickBot="1">
      <c r="B25" s="48">
        <f t="shared" si="2"/>
        <v>10</v>
      </c>
      <c r="C25" s="12">
        <f t="shared" si="14"/>
        <v>19</v>
      </c>
      <c r="D25" s="14" t="str">
        <f>DEC2HEX(C25)</f>
        <v>13</v>
      </c>
      <c r="E25" s="33" t="s">
        <v>11</v>
      </c>
      <c r="F25" s="34">
        <f t="shared" si="20"/>
        <v>2</v>
      </c>
      <c r="G25" s="35">
        <f t="shared" si="4"/>
        <v>65684</v>
      </c>
      <c r="H25" s="35">
        <f t="shared" si="15"/>
        <v>148</v>
      </c>
      <c r="I25" s="35">
        <f t="shared" si="5"/>
        <v>10</v>
      </c>
      <c r="J25" s="36" t="s">
        <v>8</v>
      </c>
      <c r="K25" s="37" t="s">
        <v>12</v>
      </c>
      <c r="L25" s="38">
        <f t="shared" si="6"/>
        <v>2</v>
      </c>
      <c r="M25" s="39">
        <f t="shared" si="7"/>
        <v>65748</v>
      </c>
      <c r="N25" s="39">
        <f t="shared" si="16"/>
        <v>212</v>
      </c>
      <c r="O25" s="39">
        <f t="shared" si="17"/>
        <v>26</v>
      </c>
      <c r="P25" s="40" t="s">
        <v>8</v>
      </c>
      <c r="Q25" s="41" t="str">
        <f t="shared" si="8"/>
        <v>DSP 5</v>
      </c>
      <c r="R25" s="38">
        <f t="shared" si="9"/>
        <v>2</v>
      </c>
      <c r="S25" s="42">
        <f t="shared" si="10"/>
        <v>65812</v>
      </c>
      <c r="T25" s="42">
        <f t="shared" si="18"/>
        <v>276</v>
      </c>
      <c r="U25" s="42">
        <f t="shared" si="0"/>
        <v>42</v>
      </c>
      <c r="V25" s="43" t="s">
        <v>8</v>
      </c>
      <c r="W25" s="44" t="str">
        <f t="shared" si="21"/>
        <v>DSP 7</v>
      </c>
      <c r="X25" s="45">
        <f t="shared" si="12"/>
        <v>2</v>
      </c>
      <c r="Y25" s="46">
        <f t="shared" si="13"/>
        <v>65876</v>
      </c>
      <c r="Z25" s="46">
        <f t="shared" si="19"/>
        <v>340</v>
      </c>
      <c r="AA25" s="46">
        <f t="shared" si="1"/>
        <v>58</v>
      </c>
      <c r="AB25" s="47" t="s">
        <v>8</v>
      </c>
      <c r="AD25" s="10" t="s">
        <v>103</v>
      </c>
      <c r="AE25" s="10" t="s">
        <v>127</v>
      </c>
      <c r="AF25" s="30" t="s">
        <v>13</v>
      </c>
      <c r="AG25" s="31" t="s">
        <v>14</v>
      </c>
    </row>
    <row r="26" spans="2:33" ht="13.5" customHeight="1">
      <c r="B26" s="13">
        <f t="shared" si="2"/>
        <v>11</v>
      </c>
      <c r="C26" s="12">
        <f t="shared" si="14"/>
        <v>20</v>
      </c>
      <c r="D26" s="14" t="str">
        <f>DEC2HEX(C26)</f>
        <v>14</v>
      </c>
      <c r="E26" s="33" t="s">
        <v>11</v>
      </c>
      <c r="F26" s="34">
        <f t="shared" si="20"/>
        <v>3</v>
      </c>
      <c r="G26" s="35">
        <f t="shared" si="4"/>
        <v>65685</v>
      </c>
      <c r="H26" s="35">
        <f t="shared" si="15"/>
        <v>149</v>
      </c>
      <c r="I26" s="35">
        <f t="shared" si="5"/>
        <v>11</v>
      </c>
      <c r="J26" s="36" t="s">
        <v>8</v>
      </c>
      <c r="K26" s="37" t="s">
        <v>12</v>
      </c>
      <c r="L26" s="38">
        <f t="shared" si="6"/>
        <v>3</v>
      </c>
      <c r="M26" s="39">
        <f t="shared" si="7"/>
        <v>65749</v>
      </c>
      <c r="N26" s="39">
        <f t="shared" si="16"/>
        <v>213</v>
      </c>
      <c r="O26" s="39">
        <f t="shared" si="17"/>
        <v>27</v>
      </c>
      <c r="P26" s="40" t="s">
        <v>8</v>
      </c>
      <c r="Q26" s="41" t="str">
        <f t="shared" si="8"/>
        <v>DSP 5</v>
      </c>
      <c r="R26" s="38">
        <f t="shared" si="9"/>
        <v>3</v>
      </c>
      <c r="S26" s="42">
        <f t="shared" si="10"/>
        <v>65813</v>
      </c>
      <c r="T26" s="42">
        <f t="shared" si="18"/>
        <v>277</v>
      </c>
      <c r="U26" s="42">
        <f t="shared" si="0"/>
        <v>43</v>
      </c>
      <c r="V26" s="43" t="s">
        <v>8</v>
      </c>
      <c r="W26" s="44" t="str">
        <f t="shared" si="21"/>
        <v>DSP 7</v>
      </c>
      <c r="X26" s="45">
        <f t="shared" si="12"/>
        <v>3</v>
      </c>
      <c r="Y26" s="46">
        <f t="shared" si="13"/>
        <v>65877</v>
      </c>
      <c r="Z26" s="46">
        <f t="shared" si="19"/>
        <v>341</v>
      </c>
      <c r="AA26" s="46">
        <f t="shared" si="1"/>
        <v>59</v>
      </c>
      <c r="AB26" s="47" t="s">
        <v>8</v>
      </c>
      <c r="AD26" s="10" t="s">
        <v>128</v>
      </c>
      <c r="AE26" s="10" t="s">
        <v>129</v>
      </c>
      <c r="AF26" s="30" t="s">
        <v>13</v>
      </c>
      <c r="AG26" s="31" t="s">
        <v>14</v>
      </c>
    </row>
    <row r="27" spans="2:33" ht="13.5" customHeight="1" thickBot="1">
      <c r="B27" s="32">
        <f t="shared" si="2"/>
        <v>11</v>
      </c>
      <c r="C27" s="12">
        <f t="shared" si="14"/>
        <v>21</v>
      </c>
      <c r="D27" s="14" t="str">
        <f>DEC2HEX(C27)</f>
        <v>15</v>
      </c>
      <c r="E27" s="33" t="s">
        <v>11</v>
      </c>
      <c r="F27" s="34">
        <f t="shared" si="20"/>
        <v>3</v>
      </c>
      <c r="G27" s="35">
        <f t="shared" si="4"/>
        <v>65686</v>
      </c>
      <c r="H27" s="35">
        <f t="shared" si="15"/>
        <v>150</v>
      </c>
      <c r="I27" s="35">
        <f t="shared" si="5"/>
        <v>11</v>
      </c>
      <c r="J27" s="36" t="s">
        <v>8</v>
      </c>
      <c r="K27" s="37" t="s">
        <v>12</v>
      </c>
      <c r="L27" s="38">
        <f t="shared" si="6"/>
        <v>3</v>
      </c>
      <c r="M27" s="39">
        <f t="shared" si="7"/>
        <v>65750</v>
      </c>
      <c r="N27" s="39">
        <f t="shared" si="16"/>
        <v>214</v>
      </c>
      <c r="O27" s="39">
        <f t="shared" si="17"/>
        <v>27</v>
      </c>
      <c r="P27" s="40" t="s">
        <v>8</v>
      </c>
      <c r="Q27" s="41" t="str">
        <f t="shared" si="8"/>
        <v>DSP 5</v>
      </c>
      <c r="R27" s="38">
        <f t="shared" si="9"/>
        <v>3</v>
      </c>
      <c r="S27" s="42">
        <f t="shared" si="10"/>
        <v>65814</v>
      </c>
      <c r="T27" s="42">
        <f t="shared" si="18"/>
        <v>278</v>
      </c>
      <c r="U27" s="42">
        <f t="shared" si="0"/>
        <v>43</v>
      </c>
      <c r="V27" s="43" t="s">
        <v>8</v>
      </c>
      <c r="W27" s="44" t="str">
        <f t="shared" si="21"/>
        <v>DSP 7</v>
      </c>
      <c r="X27" s="45">
        <f t="shared" si="12"/>
        <v>3</v>
      </c>
      <c r="Y27" s="46">
        <f t="shared" si="13"/>
        <v>65878</v>
      </c>
      <c r="Z27" s="46">
        <f t="shared" si="19"/>
        <v>342</v>
      </c>
      <c r="AA27" s="46">
        <f t="shared" si="1"/>
        <v>59</v>
      </c>
      <c r="AB27" s="47" t="s">
        <v>8</v>
      </c>
      <c r="AD27" s="10" t="s">
        <v>106</v>
      </c>
      <c r="AE27" s="10" t="s">
        <v>130</v>
      </c>
      <c r="AF27" s="30" t="s">
        <v>13</v>
      </c>
      <c r="AG27" s="31" t="s">
        <v>14</v>
      </c>
    </row>
    <row r="28" spans="2:33" ht="13.5" customHeight="1">
      <c r="B28" s="13">
        <f t="shared" si="2"/>
        <v>12</v>
      </c>
      <c r="C28" s="12">
        <f t="shared" si="14"/>
        <v>22</v>
      </c>
      <c r="D28" s="14" t="str">
        <f>DEC2HEX(C28)</f>
        <v>16</v>
      </c>
      <c r="E28" s="33" t="s">
        <v>11</v>
      </c>
      <c r="F28" s="34">
        <f t="shared" si="20"/>
        <v>4</v>
      </c>
      <c r="G28" s="35">
        <f t="shared" si="4"/>
        <v>65687</v>
      </c>
      <c r="H28" s="35">
        <f t="shared" si="15"/>
        <v>151</v>
      </c>
      <c r="I28" s="35">
        <f t="shared" si="5"/>
        <v>12</v>
      </c>
      <c r="J28" s="36" t="s">
        <v>8</v>
      </c>
      <c r="K28" s="37" t="s">
        <v>12</v>
      </c>
      <c r="L28" s="38">
        <f t="shared" si="6"/>
        <v>4</v>
      </c>
      <c r="M28" s="39">
        <f t="shared" si="7"/>
        <v>65751</v>
      </c>
      <c r="N28" s="39">
        <f t="shared" si="16"/>
        <v>215</v>
      </c>
      <c r="O28" s="39">
        <f t="shared" si="17"/>
        <v>28</v>
      </c>
      <c r="P28" s="40" t="s">
        <v>8</v>
      </c>
      <c r="Q28" s="41" t="str">
        <f t="shared" si="8"/>
        <v>DSP 5</v>
      </c>
      <c r="R28" s="38">
        <f t="shared" si="9"/>
        <v>4</v>
      </c>
      <c r="S28" s="42">
        <f t="shared" si="10"/>
        <v>65815</v>
      </c>
      <c r="T28" s="42">
        <f t="shared" si="18"/>
        <v>279</v>
      </c>
      <c r="U28" s="42">
        <f t="shared" si="0"/>
        <v>44</v>
      </c>
      <c r="V28" s="43" t="s">
        <v>8</v>
      </c>
      <c r="W28" s="44" t="str">
        <f t="shared" si="21"/>
        <v>DSP 7</v>
      </c>
      <c r="X28" s="45">
        <f t="shared" si="12"/>
        <v>4</v>
      </c>
      <c r="Y28" s="46">
        <f t="shared" si="13"/>
        <v>65879</v>
      </c>
      <c r="Z28" s="46">
        <f t="shared" si="19"/>
        <v>343</v>
      </c>
      <c r="AA28" s="46">
        <f t="shared" si="1"/>
        <v>60</v>
      </c>
      <c r="AB28" s="47" t="s">
        <v>8</v>
      </c>
      <c r="AD28" s="10" t="s">
        <v>131</v>
      </c>
      <c r="AE28" s="10" t="s">
        <v>132</v>
      </c>
      <c r="AF28" s="30" t="s">
        <v>13</v>
      </c>
      <c r="AG28" s="31" t="s">
        <v>14</v>
      </c>
    </row>
    <row r="29" spans="2:33" ht="13.5" customHeight="1" thickBot="1">
      <c r="B29" s="48">
        <f t="shared" si="2"/>
        <v>12</v>
      </c>
      <c r="C29" s="12">
        <f t="shared" si="14"/>
        <v>23</v>
      </c>
      <c r="D29" s="14" t="str">
        <f>DEC2HEX(C29)</f>
        <v>17</v>
      </c>
      <c r="E29" s="33" t="s">
        <v>11</v>
      </c>
      <c r="F29" s="34">
        <f t="shared" si="20"/>
        <v>4</v>
      </c>
      <c r="G29" s="35">
        <f t="shared" si="4"/>
        <v>65688</v>
      </c>
      <c r="H29" s="35">
        <f t="shared" si="15"/>
        <v>152</v>
      </c>
      <c r="I29" s="35">
        <f t="shared" si="5"/>
        <v>12</v>
      </c>
      <c r="J29" s="36" t="s">
        <v>8</v>
      </c>
      <c r="K29" s="37" t="s">
        <v>12</v>
      </c>
      <c r="L29" s="38">
        <f t="shared" si="6"/>
        <v>4</v>
      </c>
      <c r="M29" s="39">
        <f t="shared" si="7"/>
        <v>65752</v>
      </c>
      <c r="N29" s="39">
        <f t="shared" si="16"/>
        <v>216</v>
      </c>
      <c r="O29" s="39">
        <f t="shared" si="17"/>
        <v>28</v>
      </c>
      <c r="P29" s="40" t="s">
        <v>8</v>
      </c>
      <c r="Q29" s="41" t="str">
        <f t="shared" si="8"/>
        <v>DSP 5</v>
      </c>
      <c r="R29" s="38">
        <f t="shared" si="9"/>
        <v>4</v>
      </c>
      <c r="S29" s="42">
        <f t="shared" si="10"/>
        <v>65816</v>
      </c>
      <c r="T29" s="42">
        <f t="shared" si="18"/>
        <v>280</v>
      </c>
      <c r="U29" s="42">
        <f t="shared" si="0"/>
        <v>44</v>
      </c>
      <c r="V29" s="43" t="s">
        <v>8</v>
      </c>
      <c r="W29" s="44" t="str">
        <f t="shared" si="21"/>
        <v>DSP 7</v>
      </c>
      <c r="X29" s="45">
        <f t="shared" si="12"/>
        <v>4</v>
      </c>
      <c r="Y29" s="46">
        <f t="shared" si="13"/>
        <v>65880</v>
      </c>
      <c r="Z29" s="46">
        <f t="shared" si="19"/>
        <v>344</v>
      </c>
      <c r="AA29" s="46">
        <f t="shared" si="1"/>
        <v>60</v>
      </c>
      <c r="AB29" s="47" t="s">
        <v>8</v>
      </c>
      <c r="AD29" s="10" t="s">
        <v>109</v>
      </c>
      <c r="AE29" s="10" t="s">
        <v>133</v>
      </c>
      <c r="AF29" s="30" t="s">
        <v>13</v>
      </c>
      <c r="AG29" s="31" t="s">
        <v>14</v>
      </c>
    </row>
    <row r="30" spans="2:33" ht="13.5" customHeight="1">
      <c r="B30" s="13">
        <f t="shared" si="2"/>
        <v>13</v>
      </c>
      <c r="C30" s="12">
        <f t="shared" si="14"/>
        <v>24</v>
      </c>
      <c r="D30" s="14" t="str">
        <f>DEC2HEX(C30)</f>
        <v>18</v>
      </c>
      <c r="E30" s="33" t="s">
        <v>11</v>
      </c>
      <c r="F30" s="34">
        <f t="shared" si="20"/>
        <v>5</v>
      </c>
      <c r="G30" s="35">
        <f t="shared" si="4"/>
        <v>65689</v>
      </c>
      <c r="H30" s="35">
        <f t="shared" si="15"/>
        <v>153</v>
      </c>
      <c r="I30" s="35">
        <f t="shared" si="5"/>
        <v>13</v>
      </c>
      <c r="J30" s="36" t="s">
        <v>8</v>
      </c>
      <c r="K30" s="37" t="str">
        <f aca="true" t="shared" si="22" ref="K30:K37">IF($M$2="RMX","Phantom DSP 3","DSP 3")</f>
        <v>DSP 3</v>
      </c>
      <c r="L30" s="38">
        <f t="shared" si="6"/>
        <v>5</v>
      </c>
      <c r="M30" s="39">
        <f t="shared" si="7"/>
        <v>65753</v>
      </c>
      <c r="N30" s="39">
        <f t="shared" si="16"/>
        <v>217</v>
      </c>
      <c r="O30" s="39">
        <f t="shared" si="17"/>
        <v>29</v>
      </c>
      <c r="P30" s="40" t="s">
        <v>8</v>
      </c>
      <c r="Q30" s="41" t="str">
        <f t="shared" si="8"/>
        <v>DSP 5</v>
      </c>
      <c r="R30" s="38">
        <f t="shared" si="9"/>
        <v>5</v>
      </c>
      <c r="S30" s="42">
        <f t="shared" si="10"/>
        <v>65817</v>
      </c>
      <c r="T30" s="42">
        <f t="shared" si="18"/>
        <v>281</v>
      </c>
      <c r="U30" s="42">
        <f t="shared" si="0"/>
        <v>45</v>
      </c>
      <c r="V30" s="43" t="s">
        <v>8</v>
      </c>
      <c r="W30" s="44" t="str">
        <f t="shared" si="21"/>
        <v>DSP 7</v>
      </c>
      <c r="X30" s="45">
        <f t="shared" si="12"/>
        <v>5</v>
      </c>
      <c r="Y30" s="46">
        <f t="shared" si="13"/>
        <v>65881</v>
      </c>
      <c r="Z30" s="46">
        <f t="shared" si="19"/>
        <v>345</v>
      </c>
      <c r="AA30" s="46">
        <f t="shared" si="1"/>
        <v>61</v>
      </c>
      <c r="AB30" s="47" t="s">
        <v>8</v>
      </c>
      <c r="AD30" s="10" t="s">
        <v>134</v>
      </c>
      <c r="AE30" s="10" t="s">
        <v>135</v>
      </c>
      <c r="AF30" s="30" t="s">
        <v>13</v>
      </c>
      <c r="AG30" s="31" t="s">
        <v>14</v>
      </c>
    </row>
    <row r="31" spans="2:33" ht="13.5" customHeight="1" thickBot="1">
      <c r="B31" s="32">
        <f t="shared" si="2"/>
        <v>13</v>
      </c>
      <c r="C31" s="12">
        <f t="shared" si="14"/>
        <v>25</v>
      </c>
      <c r="D31" s="14" t="str">
        <f>DEC2HEX(C31)</f>
        <v>19</v>
      </c>
      <c r="E31" s="33" t="s">
        <v>11</v>
      </c>
      <c r="F31" s="34">
        <f t="shared" si="20"/>
        <v>5</v>
      </c>
      <c r="G31" s="35">
        <f t="shared" si="4"/>
        <v>65690</v>
      </c>
      <c r="H31" s="35">
        <f t="shared" si="15"/>
        <v>154</v>
      </c>
      <c r="I31" s="35">
        <f t="shared" si="5"/>
        <v>13</v>
      </c>
      <c r="J31" s="36" t="s">
        <v>8</v>
      </c>
      <c r="K31" s="37" t="str">
        <f t="shared" si="22"/>
        <v>DSP 3</v>
      </c>
      <c r="L31" s="38">
        <f t="shared" si="6"/>
        <v>5</v>
      </c>
      <c r="M31" s="39">
        <f t="shared" si="7"/>
        <v>65754</v>
      </c>
      <c r="N31" s="39">
        <f t="shared" si="16"/>
        <v>218</v>
      </c>
      <c r="O31" s="39">
        <f t="shared" si="17"/>
        <v>29</v>
      </c>
      <c r="P31" s="40" t="s">
        <v>8</v>
      </c>
      <c r="Q31" s="41" t="str">
        <f t="shared" si="8"/>
        <v>DSP 5</v>
      </c>
      <c r="R31" s="38">
        <f t="shared" si="9"/>
        <v>5</v>
      </c>
      <c r="S31" s="42">
        <f t="shared" si="10"/>
        <v>65818</v>
      </c>
      <c r="T31" s="42">
        <f t="shared" si="18"/>
        <v>282</v>
      </c>
      <c r="U31" s="42">
        <f t="shared" si="0"/>
        <v>45</v>
      </c>
      <c r="V31" s="43" t="s">
        <v>8</v>
      </c>
      <c r="W31" s="44" t="str">
        <f t="shared" si="21"/>
        <v>DSP 7</v>
      </c>
      <c r="X31" s="45">
        <f t="shared" si="12"/>
        <v>5</v>
      </c>
      <c r="Y31" s="46">
        <f t="shared" si="13"/>
        <v>65882</v>
      </c>
      <c r="Z31" s="46">
        <f t="shared" si="19"/>
        <v>346</v>
      </c>
      <c r="AA31" s="46">
        <f t="shared" si="1"/>
        <v>61</v>
      </c>
      <c r="AB31" s="47" t="s">
        <v>8</v>
      </c>
      <c r="AD31" s="10" t="s">
        <v>112</v>
      </c>
      <c r="AE31" s="10" t="s">
        <v>136</v>
      </c>
      <c r="AF31" s="30" t="s">
        <v>13</v>
      </c>
      <c r="AG31" s="31" t="s">
        <v>14</v>
      </c>
    </row>
    <row r="32" spans="2:33" ht="13.5" customHeight="1">
      <c r="B32" s="13">
        <f t="shared" si="2"/>
        <v>14</v>
      </c>
      <c r="C32" s="12">
        <f t="shared" si="14"/>
        <v>26</v>
      </c>
      <c r="D32" s="14" t="str">
        <f>DEC2HEX(C32)</f>
        <v>1A</v>
      </c>
      <c r="E32" s="33" t="s">
        <v>11</v>
      </c>
      <c r="F32" s="34">
        <f t="shared" si="20"/>
        <v>6</v>
      </c>
      <c r="G32" s="35">
        <f t="shared" si="4"/>
        <v>65691</v>
      </c>
      <c r="H32" s="35">
        <f t="shared" si="15"/>
        <v>155</v>
      </c>
      <c r="I32" s="35">
        <f t="shared" si="5"/>
        <v>14</v>
      </c>
      <c r="J32" s="36" t="s">
        <v>8</v>
      </c>
      <c r="K32" s="37" t="str">
        <f t="shared" si="22"/>
        <v>DSP 3</v>
      </c>
      <c r="L32" s="38">
        <f t="shared" si="6"/>
        <v>6</v>
      </c>
      <c r="M32" s="39">
        <f t="shared" si="7"/>
        <v>65755</v>
      </c>
      <c r="N32" s="39">
        <f t="shared" si="16"/>
        <v>219</v>
      </c>
      <c r="O32" s="39">
        <f t="shared" si="17"/>
        <v>30</v>
      </c>
      <c r="P32" s="40" t="s">
        <v>8</v>
      </c>
      <c r="Q32" s="41" t="str">
        <f t="shared" si="8"/>
        <v>DSP 5</v>
      </c>
      <c r="R32" s="38">
        <f t="shared" si="9"/>
        <v>6</v>
      </c>
      <c r="S32" s="42">
        <f t="shared" si="10"/>
        <v>65819</v>
      </c>
      <c r="T32" s="42">
        <f t="shared" si="18"/>
        <v>283</v>
      </c>
      <c r="U32" s="42">
        <f t="shared" si="0"/>
        <v>46</v>
      </c>
      <c r="V32" s="43" t="s">
        <v>8</v>
      </c>
      <c r="W32" s="44" t="str">
        <f t="shared" si="21"/>
        <v>DSP 7</v>
      </c>
      <c r="X32" s="45">
        <f t="shared" si="12"/>
        <v>6</v>
      </c>
      <c r="Y32" s="46">
        <f t="shared" si="13"/>
        <v>65883</v>
      </c>
      <c r="Z32" s="46">
        <f t="shared" si="19"/>
        <v>347</v>
      </c>
      <c r="AA32" s="46">
        <f t="shared" si="1"/>
        <v>62</v>
      </c>
      <c r="AB32" s="47" t="s">
        <v>8</v>
      </c>
      <c r="AD32" s="10" t="s">
        <v>137</v>
      </c>
      <c r="AE32" s="10" t="s">
        <v>138</v>
      </c>
      <c r="AF32" s="30" t="s">
        <v>13</v>
      </c>
      <c r="AG32" s="31" t="s">
        <v>14</v>
      </c>
    </row>
    <row r="33" spans="2:33" ht="13.5" customHeight="1" thickBot="1">
      <c r="B33" s="48">
        <f t="shared" si="2"/>
        <v>14</v>
      </c>
      <c r="C33" s="12">
        <f t="shared" si="14"/>
        <v>27</v>
      </c>
      <c r="D33" s="14" t="str">
        <f>DEC2HEX(C33)</f>
        <v>1B</v>
      </c>
      <c r="E33" s="33" t="s">
        <v>11</v>
      </c>
      <c r="F33" s="34">
        <f t="shared" si="20"/>
        <v>6</v>
      </c>
      <c r="G33" s="35">
        <f t="shared" si="4"/>
        <v>65692</v>
      </c>
      <c r="H33" s="35">
        <f t="shared" si="15"/>
        <v>156</v>
      </c>
      <c r="I33" s="35">
        <f t="shared" si="5"/>
        <v>14</v>
      </c>
      <c r="J33" s="36" t="s">
        <v>8</v>
      </c>
      <c r="K33" s="37" t="str">
        <f t="shared" si="22"/>
        <v>DSP 3</v>
      </c>
      <c r="L33" s="38">
        <f t="shared" si="6"/>
        <v>6</v>
      </c>
      <c r="M33" s="39">
        <f t="shared" si="7"/>
        <v>65756</v>
      </c>
      <c r="N33" s="39">
        <f t="shared" si="16"/>
        <v>220</v>
      </c>
      <c r="O33" s="39">
        <f t="shared" si="17"/>
        <v>30</v>
      </c>
      <c r="P33" s="40" t="s">
        <v>8</v>
      </c>
      <c r="Q33" s="41" t="str">
        <f t="shared" si="8"/>
        <v>DSP 5</v>
      </c>
      <c r="R33" s="38">
        <f t="shared" si="9"/>
        <v>6</v>
      </c>
      <c r="S33" s="42">
        <f t="shared" si="10"/>
        <v>65820</v>
      </c>
      <c r="T33" s="42">
        <f t="shared" si="18"/>
        <v>284</v>
      </c>
      <c r="U33" s="42">
        <f t="shared" si="0"/>
        <v>46</v>
      </c>
      <c r="V33" s="43" t="s">
        <v>8</v>
      </c>
      <c r="W33" s="44" t="str">
        <f t="shared" si="21"/>
        <v>DSP 7</v>
      </c>
      <c r="X33" s="45">
        <f t="shared" si="12"/>
        <v>6</v>
      </c>
      <c r="Y33" s="46">
        <f t="shared" si="13"/>
        <v>65884</v>
      </c>
      <c r="Z33" s="46">
        <f t="shared" si="19"/>
        <v>348</v>
      </c>
      <c r="AA33" s="46">
        <f t="shared" si="1"/>
        <v>62</v>
      </c>
      <c r="AB33" s="47" t="s">
        <v>8</v>
      </c>
      <c r="AD33" s="10" t="s">
        <v>115</v>
      </c>
      <c r="AE33" s="10" t="s">
        <v>139</v>
      </c>
      <c r="AF33" s="30" t="s">
        <v>13</v>
      </c>
      <c r="AG33" s="31" t="s">
        <v>14</v>
      </c>
    </row>
    <row r="34" spans="2:33" ht="13.5" customHeight="1">
      <c r="B34" s="13">
        <f t="shared" si="2"/>
        <v>15</v>
      </c>
      <c r="C34" s="12">
        <f t="shared" si="14"/>
        <v>28</v>
      </c>
      <c r="D34" s="14" t="str">
        <f>DEC2HEX(C34)</f>
        <v>1C</v>
      </c>
      <c r="E34" s="33" t="s">
        <v>11</v>
      </c>
      <c r="F34" s="34">
        <f t="shared" si="20"/>
        <v>7</v>
      </c>
      <c r="G34" s="35">
        <f t="shared" si="4"/>
        <v>65693</v>
      </c>
      <c r="H34" s="35">
        <f t="shared" si="15"/>
        <v>157</v>
      </c>
      <c r="I34" s="35">
        <f t="shared" si="5"/>
        <v>15</v>
      </c>
      <c r="J34" s="36" t="s">
        <v>8</v>
      </c>
      <c r="K34" s="37" t="str">
        <f t="shared" si="22"/>
        <v>DSP 3</v>
      </c>
      <c r="L34" s="38">
        <f t="shared" si="6"/>
        <v>7</v>
      </c>
      <c r="M34" s="39">
        <f t="shared" si="7"/>
        <v>65757</v>
      </c>
      <c r="N34" s="39">
        <f t="shared" si="16"/>
        <v>221</v>
      </c>
      <c r="O34" s="39">
        <f t="shared" si="17"/>
        <v>31</v>
      </c>
      <c r="P34" s="40" t="s">
        <v>8</v>
      </c>
      <c r="Q34" s="41" t="str">
        <f t="shared" si="8"/>
        <v>DSP 5</v>
      </c>
      <c r="R34" s="38">
        <f t="shared" si="9"/>
        <v>7</v>
      </c>
      <c r="S34" s="42">
        <f t="shared" si="10"/>
        <v>65821</v>
      </c>
      <c r="T34" s="42">
        <f t="shared" si="18"/>
        <v>285</v>
      </c>
      <c r="U34" s="42">
        <f t="shared" si="0"/>
        <v>47</v>
      </c>
      <c r="V34" s="43" t="s">
        <v>8</v>
      </c>
      <c r="W34" s="44" t="str">
        <f t="shared" si="21"/>
        <v>DSP 7</v>
      </c>
      <c r="X34" s="45">
        <f t="shared" si="12"/>
        <v>7</v>
      </c>
      <c r="Y34" s="46">
        <f t="shared" si="13"/>
        <v>65885</v>
      </c>
      <c r="Z34" s="46">
        <f t="shared" si="19"/>
        <v>349</v>
      </c>
      <c r="AA34" s="46">
        <f t="shared" si="1"/>
        <v>63</v>
      </c>
      <c r="AB34" s="47" t="s">
        <v>8</v>
      </c>
      <c r="AD34" s="10" t="s">
        <v>140</v>
      </c>
      <c r="AE34" s="10" t="s">
        <v>141</v>
      </c>
      <c r="AF34" s="30" t="s">
        <v>13</v>
      </c>
      <c r="AG34" s="31" t="s">
        <v>14</v>
      </c>
    </row>
    <row r="35" spans="2:33" ht="13.5" customHeight="1" thickBot="1">
      <c r="B35" s="32">
        <f t="shared" si="2"/>
        <v>15</v>
      </c>
      <c r="C35" s="12">
        <f t="shared" si="14"/>
        <v>29</v>
      </c>
      <c r="D35" s="14" t="str">
        <f>DEC2HEX(C35)</f>
        <v>1D</v>
      </c>
      <c r="E35" s="33" t="s">
        <v>11</v>
      </c>
      <c r="F35" s="34">
        <f t="shared" si="20"/>
        <v>7</v>
      </c>
      <c r="G35" s="35">
        <f t="shared" si="4"/>
        <v>65694</v>
      </c>
      <c r="H35" s="35">
        <f t="shared" si="15"/>
        <v>158</v>
      </c>
      <c r="I35" s="35">
        <f t="shared" si="5"/>
        <v>15</v>
      </c>
      <c r="J35" s="36" t="s">
        <v>8</v>
      </c>
      <c r="K35" s="37" t="str">
        <f t="shared" si="22"/>
        <v>DSP 3</v>
      </c>
      <c r="L35" s="38">
        <f t="shared" si="6"/>
        <v>7</v>
      </c>
      <c r="M35" s="39">
        <f t="shared" si="7"/>
        <v>65758</v>
      </c>
      <c r="N35" s="39">
        <f t="shared" si="16"/>
        <v>222</v>
      </c>
      <c r="O35" s="39">
        <f t="shared" si="17"/>
        <v>31</v>
      </c>
      <c r="P35" s="40" t="s">
        <v>8</v>
      </c>
      <c r="Q35" s="41" t="str">
        <f t="shared" si="8"/>
        <v>DSP 5</v>
      </c>
      <c r="R35" s="38">
        <f t="shared" si="9"/>
        <v>7</v>
      </c>
      <c r="S35" s="42">
        <f t="shared" si="10"/>
        <v>65822</v>
      </c>
      <c r="T35" s="42">
        <f t="shared" si="18"/>
        <v>286</v>
      </c>
      <c r="U35" s="42">
        <f t="shared" si="0"/>
        <v>47</v>
      </c>
      <c r="V35" s="43" t="s">
        <v>8</v>
      </c>
      <c r="W35" s="44" t="str">
        <f t="shared" si="21"/>
        <v>DSP 7</v>
      </c>
      <c r="X35" s="45">
        <f t="shared" si="12"/>
        <v>7</v>
      </c>
      <c r="Y35" s="46">
        <f t="shared" si="13"/>
        <v>65886</v>
      </c>
      <c r="Z35" s="46">
        <f t="shared" si="19"/>
        <v>350</v>
      </c>
      <c r="AA35" s="46">
        <f t="shared" si="1"/>
        <v>63</v>
      </c>
      <c r="AB35" s="47" t="s">
        <v>8</v>
      </c>
      <c r="AD35" s="10" t="s">
        <v>118</v>
      </c>
      <c r="AE35" s="10" t="s">
        <v>142</v>
      </c>
      <c r="AF35" s="30" t="s">
        <v>13</v>
      </c>
      <c r="AG35" s="31" t="s">
        <v>14</v>
      </c>
    </row>
    <row r="36" spans="2:33" ht="13.5" customHeight="1">
      <c r="B36" s="13">
        <f t="shared" si="2"/>
        <v>16</v>
      </c>
      <c r="C36" s="12">
        <f t="shared" si="14"/>
        <v>30</v>
      </c>
      <c r="D36" s="14" t="str">
        <f>DEC2HEX(C36)</f>
        <v>1E</v>
      </c>
      <c r="E36" s="33" t="s">
        <v>11</v>
      </c>
      <c r="F36" s="34">
        <f t="shared" si="20"/>
        <v>8</v>
      </c>
      <c r="G36" s="35">
        <f t="shared" si="4"/>
        <v>65695</v>
      </c>
      <c r="H36" s="35">
        <f t="shared" si="15"/>
        <v>159</v>
      </c>
      <c r="I36" s="35">
        <f t="shared" si="5"/>
        <v>16</v>
      </c>
      <c r="J36" s="36" t="s">
        <v>8</v>
      </c>
      <c r="K36" s="37" t="str">
        <f t="shared" si="22"/>
        <v>DSP 3</v>
      </c>
      <c r="L36" s="38">
        <f t="shared" si="6"/>
        <v>8</v>
      </c>
      <c r="M36" s="39">
        <f t="shared" si="7"/>
        <v>65759</v>
      </c>
      <c r="N36" s="39">
        <f t="shared" si="16"/>
        <v>223</v>
      </c>
      <c r="O36" s="39">
        <f t="shared" si="17"/>
        <v>32</v>
      </c>
      <c r="P36" s="40" t="s">
        <v>8</v>
      </c>
      <c r="Q36" s="41" t="str">
        <f t="shared" si="8"/>
        <v>DSP 5</v>
      </c>
      <c r="R36" s="38">
        <f t="shared" si="9"/>
        <v>8</v>
      </c>
      <c r="S36" s="42">
        <f t="shared" si="10"/>
        <v>65823</v>
      </c>
      <c r="T36" s="42">
        <f t="shared" si="18"/>
        <v>287</v>
      </c>
      <c r="U36" s="42">
        <f t="shared" si="0"/>
        <v>48</v>
      </c>
      <c r="V36" s="43" t="s">
        <v>8</v>
      </c>
      <c r="W36" s="44" t="str">
        <f t="shared" si="21"/>
        <v>DSP 7</v>
      </c>
      <c r="X36" s="45">
        <f t="shared" si="12"/>
        <v>8</v>
      </c>
      <c r="Y36" s="46">
        <f t="shared" si="13"/>
        <v>65887</v>
      </c>
      <c r="Z36" s="46">
        <f t="shared" si="19"/>
        <v>351</v>
      </c>
      <c r="AA36" s="46">
        <f t="shared" si="1"/>
        <v>64</v>
      </c>
      <c r="AB36" s="47" t="s">
        <v>8</v>
      </c>
      <c r="AD36" s="10" t="s">
        <v>143</v>
      </c>
      <c r="AE36" s="10" t="s">
        <v>144</v>
      </c>
      <c r="AF36" s="30" t="s">
        <v>13</v>
      </c>
      <c r="AG36" s="31" t="s">
        <v>14</v>
      </c>
    </row>
    <row r="37" spans="2:33" ht="13.5" customHeight="1" thickBot="1">
      <c r="B37" s="49">
        <f t="shared" si="2"/>
        <v>16</v>
      </c>
      <c r="C37" s="12">
        <f t="shared" si="14"/>
        <v>31</v>
      </c>
      <c r="D37" s="14" t="str">
        <f>DEC2HEX(C37)</f>
        <v>1F</v>
      </c>
      <c r="E37" s="50" t="s">
        <v>11</v>
      </c>
      <c r="F37" s="51">
        <f t="shared" si="20"/>
        <v>8</v>
      </c>
      <c r="G37" s="52">
        <f t="shared" si="4"/>
        <v>65696</v>
      </c>
      <c r="H37" s="52">
        <f t="shared" si="15"/>
        <v>160</v>
      </c>
      <c r="I37" s="52">
        <f t="shared" si="5"/>
        <v>16</v>
      </c>
      <c r="J37" s="53" t="s">
        <v>8</v>
      </c>
      <c r="K37" s="54" t="str">
        <f t="shared" si="22"/>
        <v>DSP 3</v>
      </c>
      <c r="L37" s="55">
        <f t="shared" si="6"/>
        <v>8</v>
      </c>
      <c r="M37" s="56">
        <f t="shared" si="7"/>
        <v>65760</v>
      </c>
      <c r="N37" s="56">
        <f t="shared" si="16"/>
        <v>224</v>
      </c>
      <c r="O37" s="56">
        <f t="shared" si="17"/>
        <v>32</v>
      </c>
      <c r="P37" s="57" t="s">
        <v>8</v>
      </c>
      <c r="Q37" s="58" t="str">
        <f t="shared" si="8"/>
        <v>DSP 5</v>
      </c>
      <c r="R37" s="56">
        <f t="shared" si="9"/>
        <v>8</v>
      </c>
      <c r="S37" s="59">
        <f t="shared" si="10"/>
        <v>65824</v>
      </c>
      <c r="T37" s="59">
        <f t="shared" si="18"/>
        <v>288</v>
      </c>
      <c r="U37" s="59">
        <f>O37+16</f>
        <v>48</v>
      </c>
      <c r="V37" s="60" t="s">
        <v>8</v>
      </c>
      <c r="W37" s="61" t="str">
        <f t="shared" si="21"/>
        <v>DSP 7</v>
      </c>
      <c r="X37" s="62">
        <f t="shared" si="12"/>
        <v>8</v>
      </c>
      <c r="Y37" s="63">
        <f t="shared" si="13"/>
        <v>65888</v>
      </c>
      <c r="Z37" s="63">
        <f t="shared" si="19"/>
        <v>352</v>
      </c>
      <c r="AA37" s="63">
        <f>U37+16</f>
        <v>64</v>
      </c>
      <c r="AB37" s="64" t="s">
        <v>8</v>
      </c>
      <c r="AD37" s="10" t="s">
        <v>121</v>
      </c>
      <c r="AE37" s="10" t="s">
        <v>145</v>
      </c>
      <c r="AF37" s="30" t="s">
        <v>13</v>
      </c>
      <c r="AG37" s="31" t="s">
        <v>14</v>
      </c>
    </row>
    <row r="38" spans="2:28" ht="13.5" customHeight="1">
      <c r="B38" s="67"/>
      <c r="C38" s="12">
        <f t="shared" si="14"/>
        <v>32</v>
      </c>
      <c r="D38" s="14" t="str">
        <f>DEC2HEX(C38)</f>
        <v>20</v>
      </c>
      <c r="E38" s="68" t="s">
        <v>70</v>
      </c>
      <c r="F38" s="34" t="s">
        <v>15</v>
      </c>
      <c r="G38" s="69">
        <f t="shared" si="4"/>
        <v>65697</v>
      </c>
      <c r="H38" s="69">
        <f t="shared" si="15"/>
        <v>161</v>
      </c>
      <c r="I38" s="76"/>
      <c r="J38" s="36" t="s">
        <v>16</v>
      </c>
      <c r="K38" s="77" t="s">
        <v>17</v>
      </c>
      <c r="L38" s="78" t="s">
        <v>15</v>
      </c>
      <c r="M38" s="71">
        <f t="shared" si="7"/>
        <v>65761</v>
      </c>
      <c r="N38" s="71">
        <f t="shared" si="16"/>
        <v>225</v>
      </c>
      <c r="O38" s="79"/>
      <c r="P38" s="80" t="s">
        <v>16</v>
      </c>
      <c r="Q38" s="81" t="s">
        <v>18</v>
      </c>
      <c r="R38" s="82" t="s">
        <v>15</v>
      </c>
      <c r="S38" s="72">
        <f t="shared" si="10"/>
        <v>65825</v>
      </c>
      <c r="T38" s="72">
        <f t="shared" si="18"/>
        <v>289</v>
      </c>
      <c r="U38" s="83"/>
      <c r="V38" s="73" t="s">
        <v>16</v>
      </c>
      <c r="W38" s="84" t="s">
        <v>19</v>
      </c>
      <c r="X38" s="85" t="s">
        <v>15</v>
      </c>
      <c r="Y38" s="74">
        <f t="shared" si="13"/>
        <v>65889</v>
      </c>
      <c r="Z38" s="74">
        <f t="shared" si="19"/>
        <v>353</v>
      </c>
      <c r="AA38" s="86"/>
      <c r="AB38" s="75" t="s">
        <v>16</v>
      </c>
    </row>
    <row r="39" spans="2:28" ht="13.5" customHeight="1" thickBot="1">
      <c r="B39" s="32"/>
      <c r="C39" s="12">
        <f t="shared" si="14"/>
        <v>33</v>
      </c>
      <c r="D39" s="14" t="str">
        <f>DEC2HEX(C39)</f>
        <v>21</v>
      </c>
      <c r="E39" s="33" t="s">
        <v>68</v>
      </c>
      <c r="F39" s="34" t="s">
        <v>15</v>
      </c>
      <c r="G39" s="35">
        <f t="shared" si="4"/>
        <v>65698</v>
      </c>
      <c r="H39" s="35">
        <f t="shared" si="15"/>
        <v>162</v>
      </c>
      <c r="I39" s="87"/>
      <c r="J39" s="88" t="s">
        <v>16</v>
      </c>
      <c r="K39" s="89" t="s">
        <v>20</v>
      </c>
      <c r="L39" s="78" t="s">
        <v>15</v>
      </c>
      <c r="M39" s="39">
        <f t="shared" si="7"/>
        <v>65762</v>
      </c>
      <c r="N39" s="39">
        <f t="shared" si="16"/>
        <v>226</v>
      </c>
      <c r="O39" s="90"/>
      <c r="P39" s="91" t="s">
        <v>16</v>
      </c>
      <c r="Q39" s="92" t="s">
        <v>21</v>
      </c>
      <c r="R39" s="82" t="s">
        <v>15</v>
      </c>
      <c r="S39" s="42">
        <f t="shared" si="10"/>
        <v>65826</v>
      </c>
      <c r="T39" s="42">
        <f t="shared" si="18"/>
        <v>290</v>
      </c>
      <c r="U39" s="93"/>
      <c r="V39" s="43" t="s">
        <v>16</v>
      </c>
      <c r="W39" s="94" t="s">
        <v>22</v>
      </c>
      <c r="X39" s="85" t="s">
        <v>15</v>
      </c>
      <c r="Y39" s="46">
        <f t="shared" si="13"/>
        <v>65890</v>
      </c>
      <c r="Z39" s="46">
        <f t="shared" si="19"/>
        <v>354</v>
      </c>
      <c r="AA39" s="95"/>
      <c r="AB39" s="47" t="s">
        <v>16</v>
      </c>
    </row>
    <row r="40" spans="2:28" ht="13.5" customHeight="1">
      <c r="B40" s="13"/>
      <c r="C40" s="12">
        <f t="shared" si="14"/>
        <v>34</v>
      </c>
      <c r="D40" s="14" t="str">
        <f>DEC2HEX(C40)</f>
        <v>22</v>
      </c>
      <c r="E40" s="33" t="s">
        <v>69</v>
      </c>
      <c r="F40" s="34" t="s">
        <v>15</v>
      </c>
      <c r="G40" s="35">
        <f t="shared" si="4"/>
        <v>65699</v>
      </c>
      <c r="H40" s="35">
        <f t="shared" si="15"/>
        <v>163</v>
      </c>
      <c r="I40" s="87"/>
      <c r="J40" s="88" t="s">
        <v>16</v>
      </c>
      <c r="K40" s="89" t="s">
        <v>23</v>
      </c>
      <c r="L40" s="78" t="s">
        <v>15</v>
      </c>
      <c r="M40" s="39">
        <f t="shared" si="7"/>
        <v>65763</v>
      </c>
      <c r="N40" s="39">
        <f t="shared" si="16"/>
        <v>227</v>
      </c>
      <c r="O40" s="90"/>
      <c r="P40" s="91" t="s">
        <v>16</v>
      </c>
      <c r="Q40" s="92" t="s">
        <v>24</v>
      </c>
      <c r="R40" s="82" t="s">
        <v>15</v>
      </c>
      <c r="S40" s="42">
        <f t="shared" si="10"/>
        <v>65827</v>
      </c>
      <c r="T40" s="42">
        <f t="shared" si="18"/>
        <v>291</v>
      </c>
      <c r="U40" s="93"/>
      <c r="V40" s="43" t="s">
        <v>16</v>
      </c>
      <c r="W40" s="94" t="s">
        <v>25</v>
      </c>
      <c r="X40" s="85" t="s">
        <v>15</v>
      </c>
      <c r="Y40" s="46">
        <f t="shared" si="13"/>
        <v>65891</v>
      </c>
      <c r="Z40" s="46">
        <f t="shared" si="19"/>
        <v>355</v>
      </c>
      <c r="AA40" s="95"/>
      <c r="AB40" s="47" t="s">
        <v>16</v>
      </c>
    </row>
    <row r="41" spans="2:28" ht="13.5" customHeight="1" thickBot="1">
      <c r="B41" s="48"/>
      <c r="C41" s="12">
        <f t="shared" si="14"/>
        <v>35</v>
      </c>
      <c r="D41" s="14" t="str">
        <f>DEC2HEX(C41)</f>
        <v>23</v>
      </c>
      <c r="E41" s="33" t="s">
        <v>71</v>
      </c>
      <c r="F41" s="34" t="s">
        <v>15</v>
      </c>
      <c r="G41" s="35">
        <f t="shared" si="4"/>
        <v>65700</v>
      </c>
      <c r="H41" s="35">
        <f t="shared" si="15"/>
        <v>164</v>
      </c>
      <c r="I41" s="87"/>
      <c r="J41" s="88" t="s">
        <v>16</v>
      </c>
      <c r="K41" s="89" t="s">
        <v>26</v>
      </c>
      <c r="L41" s="78" t="s">
        <v>15</v>
      </c>
      <c r="M41" s="39">
        <f t="shared" si="7"/>
        <v>65764</v>
      </c>
      <c r="N41" s="39">
        <f t="shared" si="16"/>
        <v>228</v>
      </c>
      <c r="O41" s="90"/>
      <c r="P41" s="91" t="s">
        <v>16</v>
      </c>
      <c r="Q41" s="92" t="s">
        <v>27</v>
      </c>
      <c r="R41" s="82" t="s">
        <v>15</v>
      </c>
      <c r="S41" s="42">
        <f t="shared" si="10"/>
        <v>65828</v>
      </c>
      <c r="T41" s="42">
        <f t="shared" si="18"/>
        <v>292</v>
      </c>
      <c r="U41" s="93"/>
      <c r="V41" s="43" t="s">
        <v>16</v>
      </c>
      <c r="W41" s="94" t="s">
        <v>28</v>
      </c>
      <c r="X41" s="85" t="s">
        <v>15</v>
      </c>
      <c r="Y41" s="46">
        <f t="shared" si="13"/>
        <v>65892</v>
      </c>
      <c r="Z41" s="46">
        <f t="shared" si="19"/>
        <v>356</v>
      </c>
      <c r="AA41" s="95"/>
      <c r="AB41" s="47" t="s">
        <v>16</v>
      </c>
    </row>
    <row r="42" spans="2:28" ht="13.5" customHeight="1">
      <c r="B42" s="13"/>
      <c r="C42" s="12">
        <f t="shared" si="14"/>
        <v>36</v>
      </c>
      <c r="D42" s="14" t="str">
        <f>DEC2HEX(C42)</f>
        <v>24</v>
      </c>
      <c r="E42" s="33" t="s">
        <v>72</v>
      </c>
      <c r="F42" s="34" t="s">
        <v>15</v>
      </c>
      <c r="G42" s="35">
        <f t="shared" si="4"/>
        <v>65701</v>
      </c>
      <c r="H42" s="35">
        <f t="shared" si="15"/>
        <v>165</v>
      </c>
      <c r="I42" s="87"/>
      <c r="J42" s="88" t="s">
        <v>16</v>
      </c>
      <c r="K42" s="89" t="s">
        <v>29</v>
      </c>
      <c r="L42" s="78" t="s">
        <v>15</v>
      </c>
      <c r="M42" s="39">
        <f t="shared" si="7"/>
        <v>65765</v>
      </c>
      <c r="N42" s="39">
        <f t="shared" si="16"/>
        <v>229</v>
      </c>
      <c r="O42" s="90"/>
      <c r="P42" s="91" t="s">
        <v>16</v>
      </c>
      <c r="Q42" s="92" t="s">
        <v>30</v>
      </c>
      <c r="R42" s="82" t="s">
        <v>15</v>
      </c>
      <c r="S42" s="42">
        <f t="shared" si="10"/>
        <v>65829</v>
      </c>
      <c r="T42" s="42">
        <f t="shared" si="18"/>
        <v>293</v>
      </c>
      <c r="U42" s="93"/>
      <c r="V42" s="43" t="s">
        <v>16</v>
      </c>
      <c r="W42" s="94" t="s">
        <v>31</v>
      </c>
      <c r="X42" s="85" t="s">
        <v>15</v>
      </c>
      <c r="Y42" s="46">
        <f t="shared" si="13"/>
        <v>65893</v>
      </c>
      <c r="Z42" s="46">
        <f t="shared" si="19"/>
        <v>357</v>
      </c>
      <c r="AA42" s="95"/>
      <c r="AB42" s="47" t="s">
        <v>16</v>
      </c>
    </row>
    <row r="43" spans="2:28" ht="13.5" customHeight="1" thickBot="1">
      <c r="B43" s="32"/>
      <c r="C43" s="12">
        <f t="shared" si="14"/>
        <v>37</v>
      </c>
      <c r="D43" s="14" t="str">
        <f>DEC2HEX(C43)</f>
        <v>25</v>
      </c>
      <c r="E43" s="33" t="s">
        <v>73</v>
      </c>
      <c r="F43" s="34" t="s">
        <v>15</v>
      </c>
      <c r="G43" s="35">
        <f t="shared" si="4"/>
        <v>65702</v>
      </c>
      <c r="H43" s="35">
        <f t="shared" si="15"/>
        <v>166</v>
      </c>
      <c r="I43" s="87"/>
      <c r="J43" s="88" t="s">
        <v>16</v>
      </c>
      <c r="K43" s="89" t="s">
        <v>32</v>
      </c>
      <c r="L43" s="78" t="s">
        <v>15</v>
      </c>
      <c r="M43" s="39">
        <f t="shared" si="7"/>
        <v>65766</v>
      </c>
      <c r="N43" s="39">
        <f t="shared" si="16"/>
        <v>230</v>
      </c>
      <c r="O43" s="90"/>
      <c r="P43" s="91" t="s">
        <v>16</v>
      </c>
      <c r="Q43" s="92" t="s">
        <v>33</v>
      </c>
      <c r="R43" s="82" t="s">
        <v>15</v>
      </c>
      <c r="S43" s="42">
        <f t="shared" si="10"/>
        <v>65830</v>
      </c>
      <c r="T43" s="42">
        <f t="shared" si="18"/>
        <v>294</v>
      </c>
      <c r="U43" s="93"/>
      <c r="V43" s="43" t="s">
        <v>16</v>
      </c>
      <c r="W43" s="94" t="s">
        <v>34</v>
      </c>
      <c r="X43" s="85" t="s">
        <v>15</v>
      </c>
      <c r="Y43" s="46">
        <f t="shared" si="13"/>
        <v>65894</v>
      </c>
      <c r="Z43" s="46">
        <f t="shared" si="19"/>
        <v>358</v>
      </c>
      <c r="AA43" s="95"/>
      <c r="AB43" s="47" t="s">
        <v>16</v>
      </c>
    </row>
    <row r="44" spans="2:28" ht="13.5" customHeight="1">
      <c r="B44" s="13"/>
      <c r="C44" s="12">
        <f t="shared" si="14"/>
        <v>38</v>
      </c>
      <c r="D44" s="14" t="str">
        <f>DEC2HEX(C44)</f>
        <v>26</v>
      </c>
      <c r="E44" s="33" t="s">
        <v>74</v>
      </c>
      <c r="F44" s="34" t="s">
        <v>15</v>
      </c>
      <c r="G44" s="35">
        <f t="shared" si="4"/>
        <v>65703</v>
      </c>
      <c r="H44" s="35">
        <f t="shared" si="15"/>
        <v>167</v>
      </c>
      <c r="I44" s="87"/>
      <c r="J44" s="88" t="s">
        <v>16</v>
      </c>
      <c r="K44" s="89" t="s">
        <v>35</v>
      </c>
      <c r="L44" s="78" t="s">
        <v>15</v>
      </c>
      <c r="M44" s="39">
        <f t="shared" si="7"/>
        <v>65767</v>
      </c>
      <c r="N44" s="39">
        <f t="shared" si="16"/>
        <v>231</v>
      </c>
      <c r="O44" s="90"/>
      <c r="P44" s="91" t="s">
        <v>16</v>
      </c>
      <c r="Q44" s="92" t="s">
        <v>36</v>
      </c>
      <c r="R44" s="82" t="s">
        <v>15</v>
      </c>
      <c r="S44" s="42">
        <f t="shared" si="10"/>
        <v>65831</v>
      </c>
      <c r="T44" s="42">
        <f t="shared" si="18"/>
        <v>295</v>
      </c>
      <c r="U44" s="93"/>
      <c r="V44" s="43" t="s">
        <v>16</v>
      </c>
      <c r="W44" s="94" t="s">
        <v>37</v>
      </c>
      <c r="X44" s="85" t="s">
        <v>15</v>
      </c>
      <c r="Y44" s="46">
        <f t="shared" si="13"/>
        <v>65895</v>
      </c>
      <c r="Z44" s="46">
        <f t="shared" si="19"/>
        <v>359</v>
      </c>
      <c r="AA44" s="95"/>
      <c r="AB44" s="47" t="s">
        <v>16</v>
      </c>
    </row>
    <row r="45" spans="2:28" ht="13.5" customHeight="1" thickBot="1">
      <c r="B45" s="48"/>
      <c r="C45" s="12">
        <f t="shared" si="14"/>
        <v>39</v>
      </c>
      <c r="D45" s="14" t="str">
        <f>DEC2HEX(C45)</f>
        <v>27</v>
      </c>
      <c r="E45" s="33" t="s">
        <v>75</v>
      </c>
      <c r="F45" s="34" t="s">
        <v>15</v>
      </c>
      <c r="G45" s="35">
        <f t="shared" si="4"/>
        <v>65704</v>
      </c>
      <c r="H45" s="35">
        <f t="shared" si="15"/>
        <v>168</v>
      </c>
      <c r="I45" s="87"/>
      <c r="J45" s="88" t="s">
        <v>16</v>
      </c>
      <c r="K45" s="89" t="s">
        <v>38</v>
      </c>
      <c r="L45" s="78" t="s">
        <v>15</v>
      </c>
      <c r="M45" s="39">
        <f t="shared" si="7"/>
        <v>65768</v>
      </c>
      <c r="N45" s="39">
        <f t="shared" si="16"/>
        <v>232</v>
      </c>
      <c r="O45" s="90"/>
      <c r="P45" s="91" t="s">
        <v>16</v>
      </c>
      <c r="Q45" s="92" t="s">
        <v>39</v>
      </c>
      <c r="R45" s="82" t="s">
        <v>15</v>
      </c>
      <c r="S45" s="42">
        <f t="shared" si="10"/>
        <v>65832</v>
      </c>
      <c r="T45" s="42">
        <f t="shared" si="18"/>
        <v>296</v>
      </c>
      <c r="U45" s="93"/>
      <c r="V45" s="43" t="s">
        <v>16</v>
      </c>
      <c r="W45" s="94" t="s">
        <v>40</v>
      </c>
      <c r="X45" s="85" t="s">
        <v>15</v>
      </c>
      <c r="Y45" s="46">
        <f t="shared" si="13"/>
        <v>65896</v>
      </c>
      <c r="Z45" s="46">
        <f t="shared" si="19"/>
        <v>360</v>
      </c>
      <c r="AA45" s="95"/>
      <c r="AB45" s="47" t="s">
        <v>16</v>
      </c>
    </row>
    <row r="46" spans="2:28" ht="13.5" customHeight="1">
      <c r="B46" s="13"/>
      <c r="C46" s="12">
        <f t="shared" si="14"/>
        <v>40</v>
      </c>
      <c r="D46" s="14" t="str">
        <f>DEC2HEX(C46)</f>
        <v>28</v>
      </c>
      <c r="E46" s="33" t="s">
        <v>76</v>
      </c>
      <c r="F46" s="34" t="s">
        <v>15</v>
      </c>
      <c r="G46" s="35">
        <f t="shared" si="4"/>
        <v>65705</v>
      </c>
      <c r="H46" s="35">
        <f t="shared" si="15"/>
        <v>169</v>
      </c>
      <c r="I46" s="87"/>
      <c r="J46" s="88" t="s">
        <v>16</v>
      </c>
      <c r="K46" s="89" t="s">
        <v>41</v>
      </c>
      <c r="L46" s="78" t="s">
        <v>15</v>
      </c>
      <c r="M46" s="39">
        <f t="shared" si="7"/>
        <v>65769</v>
      </c>
      <c r="N46" s="39">
        <f t="shared" si="16"/>
        <v>233</v>
      </c>
      <c r="O46" s="90"/>
      <c r="P46" s="91" t="s">
        <v>16</v>
      </c>
      <c r="Q46" s="92" t="s">
        <v>42</v>
      </c>
      <c r="R46" s="82" t="s">
        <v>15</v>
      </c>
      <c r="S46" s="42">
        <f t="shared" si="10"/>
        <v>65833</v>
      </c>
      <c r="T46" s="42">
        <f t="shared" si="18"/>
        <v>297</v>
      </c>
      <c r="U46" s="93"/>
      <c r="V46" s="43" t="s">
        <v>16</v>
      </c>
      <c r="W46" s="94" t="s">
        <v>43</v>
      </c>
      <c r="X46" s="85" t="s">
        <v>15</v>
      </c>
      <c r="Y46" s="46">
        <f t="shared" si="13"/>
        <v>65897</v>
      </c>
      <c r="Z46" s="46">
        <f t="shared" si="19"/>
        <v>361</v>
      </c>
      <c r="AA46" s="95"/>
      <c r="AB46" s="47" t="s">
        <v>16</v>
      </c>
    </row>
    <row r="47" spans="2:28" ht="13.5" customHeight="1" thickBot="1">
      <c r="B47" s="32"/>
      <c r="C47" s="12">
        <f t="shared" si="14"/>
        <v>41</v>
      </c>
      <c r="D47" s="14" t="str">
        <f>DEC2HEX(C47)</f>
        <v>29</v>
      </c>
      <c r="E47" s="33" t="s">
        <v>77</v>
      </c>
      <c r="F47" s="34" t="s">
        <v>15</v>
      </c>
      <c r="G47" s="35">
        <f t="shared" si="4"/>
        <v>65706</v>
      </c>
      <c r="H47" s="35">
        <f t="shared" si="15"/>
        <v>170</v>
      </c>
      <c r="I47" s="87"/>
      <c r="J47" s="88" t="s">
        <v>16</v>
      </c>
      <c r="K47" s="89" t="s">
        <v>44</v>
      </c>
      <c r="L47" s="78" t="s">
        <v>15</v>
      </c>
      <c r="M47" s="39">
        <f t="shared" si="7"/>
        <v>65770</v>
      </c>
      <c r="N47" s="39">
        <f t="shared" si="16"/>
        <v>234</v>
      </c>
      <c r="O47" s="90"/>
      <c r="P47" s="91" t="s">
        <v>16</v>
      </c>
      <c r="Q47" s="92" t="s">
        <v>45</v>
      </c>
      <c r="R47" s="82" t="s">
        <v>15</v>
      </c>
      <c r="S47" s="42">
        <f t="shared" si="10"/>
        <v>65834</v>
      </c>
      <c r="T47" s="42">
        <f t="shared" si="18"/>
        <v>298</v>
      </c>
      <c r="U47" s="93"/>
      <c r="V47" s="43" t="s">
        <v>16</v>
      </c>
      <c r="W47" s="94" t="s">
        <v>46</v>
      </c>
      <c r="X47" s="85" t="s">
        <v>15</v>
      </c>
      <c r="Y47" s="46">
        <f t="shared" si="13"/>
        <v>65898</v>
      </c>
      <c r="Z47" s="46">
        <f t="shared" si="19"/>
        <v>362</v>
      </c>
      <c r="AA47" s="95"/>
      <c r="AB47" s="47" t="s">
        <v>16</v>
      </c>
    </row>
    <row r="48" spans="2:28" ht="13.5" customHeight="1">
      <c r="B48" s="13"/>
      <c r="C48" s="12">
        <f t="shared" si="14"/>
        <v>42</v>
      </c>
      <c r="D48" s="14" t="str">
        <f>DEC2HEX(C48)</f>
        <v>2A</v>
      </c>
      <c r="E48" s="33" t="s">
        <v>78</v>
      </c>
      <c r="F48" s="34" t="s">
        <v>15</v>
      </c>
      <c r="G48" s="35">
        <f t="shared" si="4"/>
        <v>65707</v>
      </c>
      <c r="H48" s="35">
        <f t="shared" si="15"/>
        <v>171</v>
      </c>
      <c r="I48" s="87"/>
      <c r="J48" s="88" t="s">
        <v>16</v>
      </c>
      <c r="K48" s="89" t="s">
        <v>47</v>
      </c>
      <c r="L48" s="78" t="s">
        <v>15</v>
      </c>
      <c r="M48" s="39">
        <f t="shared" si="7"/>
        <v>65771</v>
      </c>
      <c r="N48" s="39">
        <f t="shared" si="16"/>
        <v>235</v>
      </c>
      <c r="O48" s="90"/>
      <c r="P48" s="91" t="s">
        <v>16</v>
      </c>
      <c r="Q48" s="92" t="s">
        <v>48</v>
      </c>
      <c r="R48" s="82" t="s">
        <v>15</v>
      </c>
      <c r="S48" s="42">
        <f t="shared" si="10"/>
        <v>65835</v>
      </c>
      <c r="T48" s="42">
        <f t="shared" si="18"/>
        <v>299</v>
      </c>
      <c r="U48" s="93"/>
      <c r="V48" s="43" t="s">
        <v>16</v>
      </c>
      <c r="W48" s="94" t="s">
        <v>49</v>
      </c>
      <c r="X48" s="85" t="s">
        <v>15</v>
      </c>
      <c r="Y48" s="46">
        <f t="shared" si="13"/>
        <v>65899</v>
      </c>
      <c r="Z48" s="46">
        <f t="shared" si="19"/>
        <v>363</v>
      </c>
      <c r="AA48" s="95"/>
      <c r="AB48" s="47" t="s">
        <v>16</v>
      </c>
    </row>
    <row r="49" spans="2:28" ht="13.5" customHeight="1" thickBot="1">
      <c r="B49" s="48"/>
      <c r="C49" s="12">
        <f t="shared" si="14"/>
        <v>43</v>
      </c>
      <c r="D49" s="14" t="str">
        <f>DEC2HEX(C49)</f>
        <v>2B</v>
      </c>
      <c r="E49" s="33" t="s">
        <v>79</v>
      </c>
      <c r="F49" s="34" t="s">
        <v>15</v>
      </c>
      <c r="G49" s="35">
        <f t="shared" si="4"/>
        <v>65708</v>
      </c>
      <c r="H49" s="35">
        <f t="shared" si="15"/>
        <v>172</v>
      </c>
      <c r="I49" s="87"/>
      <c r="J49" s="88" t="s">
        <v>16</v>
      </c>
      <c r="K49" s="89" t="s">
        <v>50</v>
      </c>
      <c r="L49" s="78" t="s">
        <v>15</v>
      </c>
      <c r="M49" s="39">
        <f t="shared" si="7"/>
        <v>65772</v>
      </c>
      <c r="N49" s="39">
        <f t="shared" si="16"/>
        <v>236</v>
      </c>
      <c r="O49" s="90"/>
      <c r="P49" s="91" t="s">
        <v>16</v>
      </c>
      <c r="Q49" s="92" t="s">
        <v>51</v>
      </c>
      <c r="R49" s="82" t="s">
        <v>15</v>
      </c>
      <c r="S49" s="42">
        <f t="shared" si="10"/>
        <v>65836</v>
      </c>
      <c r="T49" s="42">
        <f t="shared" si="18"/>
        <v>300</v>
      </c>
      <c r="U49" s="93"/>
      <c r="V49" s="43" t="s">
        <v>16</v>
      </c>
      <c r="W49" s="94" t="s">
        <v>52</v>
      </c>
      <c r="X49" s="85" t="s">
        <v>15</v>
      </c>
      <c r="Y49" s="46">
        <f t="shared" si="13"/>
        <v>65900</v>
      </c>
      <c r="Z49" s="46">
        <f t="shared" si="19"/>
        <v>364</v>
      </c>
      <c r="AA49" s="95"/>
      <c r="AB49" s="47" t="s">
        <v>16</v>
      </c>
    </row>
    <row r="50" spans="2:28" ht="13.5" customHeight="1">
      <c r="B50" s="13"/>
      <c r="C50" s="12">
        <f t="shared" si="14"/>
        <v>44</v>
      </c>
      <c r="D50" s="14" t="str">
        <f>DEC2HEX(C50)</f>
        <v>2C</v>
      </c>
      <c r="E50" s="96" t="s">
        <v>64</v>
      </c>
      <c r="F50" s="34" t="s">
        <v>15</v>
      </c>
      <c r="G50" s="35">
        <f t="shared" si="4"/>
        <v>65709</v>
      </c>
      <c r="H50" s="35">
        <f t="shared" si="15"/>
        <v>173</v>
      </c>
      <c r="I50" s="87"/>
      <c r="J50" s="88" t="s">
        <v>16</v>
      </c>
      <c r="K50" s="89" t="s">
        <v>53</v>
      </c>
      <c r="L50" s="78" t="s">
        <v>15</v>
      </c>
      <c r="M50" s="39">
        <f t="shared" si="7"/>
        <v>65773</v>
      </c>
      <c r="N50" s="39">
        <f t="shared" si="16"/>
        <v>237</v>
      </c>
      <c r="O50" s="90"/>
      <c r="P50" s="91" t="s">
        <v>16</v>
      </c>
      <c r="Q50" s="92" t="s">
        <v>54</v>
      </c>
      <c r="R50" s="82" t="s">
        <v>15</v>
      </c>
      <c r="S50" s="42">
        <f t="shared" si="10"/>
        <v>65837</v>
      </c>
      <c r="T50" s="42">
        <f t="shared" si="18"/>
        <v>301</v>
      </c>
      <c r="U50" s="93"/>
      <c r="V50" s="43" t="s">
        <v>16</v>
      </c>
      <c r="W50" s="94" t="s">
        <v>55</v>
      </c>
      <c r="X50" s="85" t="s">
        <v>15</v>
      </c>
      <c r="Y50" s="46">
        <f t="shared" si="13"/>
        <v>65901</v>
      </c>
      <c r="Z50" s="46">
        <f t="shared" si="19"/>
        <v>365</v>
      </c>
      <c r="AA50" s="95"/>
      <c r="AB50" s="47" t="s">
        <v>16</v>
      </c>
    </row>
    <row r="51" spans="2:28" ht="13.5" customHeight="1" thickBot="1">
      <c r="B51" s="32"/>
      <c r="C51" s="12">
        <f t="shared" si="14"/>
        <v>45</v>
      </c>
      <c r="D51" s="14" t="str">
        <f>DEC2HEX(C51)</f>
        <v>2D</v>
      </c>
      <c r="E51" s="96" t="s">
        <v>65</v>
      </c>
      <c r="F51" s="34" t="s">
        <v>15</v>
      </c>
      <c r="G51" s="35">
        <f t="shared" si="4"/>
        <v>65710</v>
      </c>
      <c r="H51" s="35">
        <f t="shared" si="15"/>
        <v>174</v>
      </c>
      <c r="I51" s="87"/>
      <c r="J51" s="88" t="s">
        <v>16</v>
      </c>
      <c r="K51" s="89" t="s">
        <v>56</v>
      </c>
      <c r="L51" s="78" t="s">
        <v>15</v>
      </c>
      <c r="M51" s="39">
        <f t="shared" si="7"/>
        <v>65774</v>
      </c>
      <c r="N51" s="39">
        <f t="shared" si="16"/>
        <v>238</v>
      </c>
      <c r="O51" s="90"/>
      <c r="P51" s="91" t="s">
        <v>16</v>
      </c>
      <c r="Q51" s="92" t="s">
        <v>57</v>
      </c>
      <c r="R51" s="82" t="s">
        <v>15</v>
      </c>
      <c r="S51" s="42">
        <f t="shared" si="10"/>
        <v>65838</v>
      </c>
      <c r="T51" s="42">
        <f t="shared" si="18"/>
        <v>302</v>
      </c>
      <c r="U51" s="93"/>
      <c r="V51" s="43" t="s">
        <v>16</v>
      </c>
      <c r="W51" s="94" t="s">
        <v>58</v>
      </c>
      <c r="X51" s="85" t="s">
        <v>15</v>
      </c>
      <c r="Y51" s="46">
        <f t="shared" si="13"/>
        <v>65902</v>
      </c>
      <c r="Z51" s="46">
        <f t="shared" si="19"/>
        <v>366</v>
      </c>
      <c r="AA51" s="95"/>
      <c r="AB51" s="47" t="s">
        <v>16</v>
      </c>
    </row>
    <row r="52" spans="2:28" ht="13.5" customHeight="1">
      <c r="B52" s="13"/>
      <c r="C52" s="12">
        <f t="shared" si="14"/>
        <v>46</v>
      </c>
      <c r="D52" s="14" t="str">
        <f>DEC2HEX(C52)</f>
        <v>2E</v>
      </c>
      <c r="E52" s="96" t="s">
        <v>66</v>
      </c>
      <c r="F52" s="34" t="s">
        <v>15</v>
      </c>
      <c r="G52" s="35">
        <f t="shared" si="4"/>
        <v>65711</v>
      </c>
      <c r="H52" s="35">
        <f t="shared" si="15"/>
        <v>175</v>
      </c>
      <c r="I52" s="87"/>
      <c r="J52" s="88" t="s">
        <v>16</v>
      </c>
      <c r="K52" s="89" t="s">
        <v>59</v>
      </c>
      <c r="L52" s="78" t="s">
        <v>15</v>
      </c>
      <c r="M52" s="39">
        <f t="shared" si="7"/>
        <v>65775</v>
      </c>
      <c r="N52" s="39">
        <f t="shared" si="16"/>
        <v>239</v>
      </c>
      <c r="O52" s="90"/>
      <c r="P52" s="91" t="s">
        <v>16</v>
      </c>
      <c r="Q52" s="92" t="s">
        <v>60</v>
      </c>
      <c r="R52" s="82" t="s">
        <v>15</v>
      </c>
      <c r="S52" s="42">
        <f t="shared" si="10"/>
        <v>65839</v>
      </c>
      <c r="T52" s="42">
        <f t="shared" si="18"/>
        <v>303</v>
      </c>
      <c r="U52" s="93"/>
      <c r="V52" s="43" t="s">
        <v>16</v>
      </c>
      <c r="W52" s="97" t="s">
        <v>153</v>
      </c>
      <c r="X52" s="85" t="s">
        <v>15</v>
      </c>
      <c r="Y52" s="46">
        <f t="shared" si="13"/>
        <v>65903</v>
      </c>
      <c r="Z52" s="46">
        <f t="shared" si="19"/>
        <v>367</v>
      </c>
      <c r="AA52" s="98"/>
      <c r="AB52" s="47" t="s">
        <v>16</v>
      </c>
    </row>
    <row r="53" spans="2:28" ht="13.5" customHeight="1" thickBot="1">
      <c r="B53" s="49"/>
      <c r="C53" s="12">
        <f t="shared" si="14"/>
        <v>47</v>
      </c>
      <c r="D53" s="14" t="str">
        <f>DEC2HEX(C53)</f>
        <v>2F</v>
      </c>
      <c r="E53" s="99" t="s">
        <v>67</v>
      </c>
      <c r="F53" s="52" t="s">
        <v>15</v>
      </c>
      <c r="G53" s="52">
        <f t="shared" si="4"/>
        <v>65712</v>
      </c>
      <c r="H53" s="52">
        <f t="shared" si="15"/>
        <v>176</v>
      </c>
      <c r="I53" s="100"/>
      <c r="J53" s="53" t="s">
        <v>16</v>
      </c>
      <c r="K53" s="101" t="s">
        <v>61</v>
      </c>
      <c r="L53" s="102" t="s">
        <v>15</v>
      </c>
      <c r="M53" s="56">
        <f t="shared" si="7"/>
        <v>65776</v>
      </c>
      <c r="N53" s="56">
        <f t="shared" si="16"/>
        <v>240</v>
      </c>
      <c r="O53" s="102"/>
      <c r="P53" s="103" t="s">
        <v>16</v>
      </c>
      <c r="Q53" s="104" t="s">
        <v>62</v>
      </c>
      <c r="R53" s="105" t="s">
        <v>15</v>
      </c>
      <c r="S53" s="59">
        <f t="shared" si="10"/>
        <v>65840</v>
      </c>
      <c r="T53" s="59">
        <f t="shared" si="18"/>
        <v>304</v>
      </c>
      <c r="U53" s="105"/>
      <c r="V53" s="60" t="s">
        <v>16</v>
      </c>
      <c r="W53" s="106" t="s">
        <v>153</v>
      </c>
      <c r="X53" s="107" t="s">
        <v>15</v>
      </c>
      <c r="Y53" s="63">
        <f t="shared" si="13"/>
        <v>65904</v>
      </c>
      <c r="Z53" s="63">
        <f t="shared" si="19"/>
        <v>368</v>
      </c>
      <c r="AA53" s="108"/>
      <c r="AB53" s="64" t="s">
        <v>16</v>
      </c>
    </row>
    <row r="54" spans="2:28" ht="13.5" customHeight="1">
      <c r="B54" s="67"/>
      <c r="C54" s="12">
        <f t="shared" si="14"/>
        <v>48</v>
      </c>
      <c r="D54" s="14" t="str">
        <f>DEC2HEX(C54)</f>
        <v>30</v>
      </c>
      <c r="E54" s="109" t="str">
        <f>IF($M$2="BMX","Producer Talk","NC")</f>
        <v>Producer Talk</v>
      </c>
      <c r="F54" s="34" t="s">
        <v>15</v>
      </c>
      <c r="G54" s="69">
        <f t="shared" si="4"/>
        <v>65713</v>
      </c>
      <c r="H54" s="69">
        <f t="shared" si="15"/>
        <v>177</v>
      </c>
      <c r="I54" s="76"/>
      <c r="J54" s="36" t="s">
        <v>16</v>
      </c>
      <c r="K54" s="110" t="s">
        <v>80</v>
      </c>
      <c r="L54" s="78" t="s">
        <v>15</v>
      </c>
      <c r="M54" s="71">
        <f t="shared" si="7"/>
        <v>65777</v>
      </c>
      <c r="N54" s="71">
        <f t="shared" si="16"/>
        <v>241</v>
      </c>
      <c r="O54" s="111"/>
      <c r="P54" s="80" t="str">
        <f>IF($M$2="BMX","S/D","D")</f>
        <v>S/D</v>
      </c>
      <c r="Q54" s="41" t="s">
        <v>153</v>
      </c>
      <c r="R54" s="82" t="s">
        <v>15</v>
      </c>
      <c r="S54" s="72">
        <f t="shared" si="10"/>
        <v>65841</v>
      </c>
      <c r="T54" s="72">
        <f t="shared" si="18"/>
        <v>305</v>
      </c>
      <c r="U54" s="72"/>
      <c r="V54" s="73"/>
      <c r="W54" s="112" t="s">
        <v>153</v>
      </c>
      <c r="X54" s="85" t="s">
        <v>15</v>
      </c>
      <c r="Y54" s="74">
        <f t="shared" si="13"/>
        <v>65905</v>
      </c>
      <c r="Z54" s="74">
        <f t="shared" si="19"/>
        <v>369</v>
      </c>
      <c r="AA54" s="113"/>
      <c r="AB54" s="75"/>
    </row>
    <row r="55" spans="2:28" ht="13.5" customHeight="1" thickBot="1">
      <c r="B55" s="32"/>
      <c r="C55" s="12">
        <f t="shared" si="14"/>
        <v>49</v>
      </c>
      <c r="D55" s="14" t="str">
        <f>DEC2HEX(C55)</f>
        <v>31</v>
      </c>
      <c r="E55" s="96" t="str">
        <f>IF($M$2="BMX","C/R Talk Mic","NC")</f>
        <v>C/R Talk Mic</v>
      </c>
      <c r="F55" s="34" t="s">
        <v>15</v>
      </c>
      <c r="G55" s="35">
        <f t="shared" si="4"/>
        <v>65714</v>
      </c>
      <c r="H55" s="35">
        <f t="shared" si="15"/>
        <v>178</v>
      </c>
      <c r="I55" s="87"/>
      <c r="J55" s="88" t="s">
        <v>16</v>
      </c>
      <c r="K55" s="114" t="s">
        <v>81</v>
      </c>
      <c r="L55" s="78" t="s">
        <v>15</v>
      </c>
      <c r="M55" s="39">
        <f t="shared" si="7"/>
        <v>65778</v>
      </c>
      <c r="N55" s="39">
        <f t="shared" si="16"/>
        <v>242</v>
      </c>
      <c r="O55" s="115"/>
      <c r="P55" s="91" t="str">
        <f aca="true" t="shared" si="23" ref="P55:P69">IF($M$2="BMX","S/D","D")</f>
        <v>S/D</v>
      </c>
      <c r="Q55" s="116" t="s">
        <v>153</v>
      </c>
      <c r="R55" s="82" t="s">
        <v>15</v>
      </c>
      <c r="S55" s="42">
        <f t="shared" si="10"/>
        <v>65842</v>
      </c>
      <c r="T55" s="42">
        <f t="shared" si="18"/>
        <v>306</v>
      </c>
      <c r="U55" s="42"/>
      <c r="V55" s="43"/>
      <c r="W55" s="97" t="s">
        <v>153</v>
      </c>
      <c r="X55" s="85" t="s">
        <v>15</v>
      </c>
      <c r="Y55" s="46">
        <f t="shared" si="13"/>
        <v>65906</v>
      </c>
      <c r="Z55" s="46">
        <f t="shared" si="19"/>
        <v>370</v>
      </c>
      <c r="AA55" s="98"/>
      <c r="AB55" s="47"/>
    </row>
    <row r="56" spans="2:28" ht="13.5" customHeight="1">
      <c r="B56" s="13"/>
      <c r="C56" s="12">
        <f t="shared" si="14"/>
        <v>50</v>
      </c>
      <c r="D56" s="14" t="str">
        <f>DEC2HEX(C56)</f>
        <v>32</v>
      </c>
      <c r="E56" s="33" t="s">
        <v>153</v>
      </c>
      <c r="F56" s="34" t="s">
        <v>15</v>
      </c>
      <c r="G56" s="35">
        <f t="shared" si="4"/>
        <v>65715</v>
      </c>
      <c r="H56" s="35">
        <f t="shared" si="15"/>
        <v>179</v>
      </c>
      <c r="I56" s="87"/>
      <c r="J56" s="88"/>
      <c r="K56" s="114" t="s">
        <v>82</v>
      </c>
      <c r="L56" s="78" t="s">
        <v>15</v>
      </c>
      <c r="M56" s="39">
        <f t="shared" si="7"/>
        <v>65779</v>
      </c>
      <c r="N56" s="39">
        <f t="shared" si="16"/>
        <v>243</v>
      </c>
      <c r="O56" s="115"/>
      <c r="P56" s="91" t="str">
        <f t="shared" si="23"/>
        <v>S/D</v>
      </c>
      <c r="Q56" s="116" t="s">
        <v>153</v>
      </c>
      <c r="R56" s="82" t="s">
        <v>15</v>
      </c>
      <c r="S56" s="42">
        <f t="shared" si="10"/>
        <v>65843</v>
      </c>
      <c r="T56" s="42">
        <f t="shared" si="18"/>
        <v>307</v>
      </c>
      <c r="U56" s="42"/>
      <c r="V56" s="43"/>
      <c r="W56" s="97" t="s">
        <v>153</v>
      </c>
      <c r="X56" s="85" t="s">
        <v>15</v>
      </c>
      <c r="Y56" s="46">
        <f t="shared" si="13"/>
        <v>65907</v>
      </c>
      <c r="Z56" s="46">
        <f t="shared" si="19"/>
        <v>371</v>
      </c>
      <c r="AA56" s="98"/>
      <c r="AB56" s="47"/>
    </row>
    <row r="57" spans="2:28" ht="13.5" customHeight="1" thickBot="1">
      <c r="B57" s="48"/>
      <c r="C57" s="12">
        <f t="shared" si="14"/>
        <v>51</v>
      </c>
      <c r="D57" s="14" t="str">
        <f>DEC2HEX(C57)</f>
        <v>33</v>
      </c>
      <c r="E57" s="33" t="s">
        <v>153</v>
      </c>
      <c r="F57" s="34" t="s">
        <v>15</v>
      </c>
      <c r="G57" s="35">
        <f t="shared" si="4"/>
        <v>65716</v>
      </c>
      <c r="H57" s="35">
        <f t="shared" si="15"/>
        <v>180</v>
      </c>
      <c r="I57" s="87"/>
      <c r="J57" s="88"/>
      <c r="K57" s="114" t="s">
        <v>83</v>
      </c>
      <c r="L57" s="78" t="s">
        <v>15</v>
      </c>
      <c r="M57" s="39">
        <f t="shared" si="7"/>
        <v>65780</v>
      </c>
      <c r="N57" s="39">
        <f t="shared" si="16"/>
        <v>244</v>
      </c>
      <c r="O57" s="115"/>
      <c r="P57" s="91" t="str">
        <f t="shared" si="23"/>
        <v>S/D</v>
      </c>
      <c r="Q57" s="116" t="s">
        <v>153</v>
      </c>
      <c r="R57" s="82" t="s">
        <v>15</v>
      </c>
      <c r="S57" s="42">
        <f t="shared" si="10"/>
        <v>65844</v>
      </c>
      <c r="T57" s="42">
        <f t="shared" si="18"/>
        <v>308</v>
      </c>
      <c r="U57" s="42"/>
      <c r="V57" s="43"/>
      <c r="W57" s="97" t="s">
        <v>153</v>
      </c>
      <c r="X57" s="85" t="s">
        <v>15</v>
      </c>
      <c r="Y57" s="46">
        <f t="shared" si="13"/>
        <v>65908</v>
      </c>
      <c r="Z57" s="46">
        <f t="shared" si="19"/>
        <v>372</v>
      </c>
      <c r="AA57" s="98"/>
      <c r="AB57" s="47"/>
    </row>
    <row r="58" spans="2:28" ht="13.5" customHeight="1">
      <c r="B58" s="13"/>
      <c r="C58" s="12">
        <f t="shared" si="14"/>
        <v>52</v>
      </c>
      <c r="D58" s="14" t="str">
        <f>DEC2HEX(C58)</f>
        <v>34</v>
      </c>
      <c r="E58" s="33" t="s">
        <v>153</v>
      </c>
      <c r="F58" s="34" t="s">
        <v>15</v>
      </c>
      <c r="G58" s="35">
        <f t="shared" si="4"/>
        <v>65717</v>
      </c>
      <c r="H58" s="35">
        <f t="shared" si="15"/>
        <v>181</v>
      </c>
      <c r="I58" s="87"/>
      <c r="J58" s="88"/>
      <c r="K58" s="114" t="s">
        <v>84</v>
      </c>
      <c r="L58" s="78" t="s">
        <v>15</v>
      </c>
      <c r="M58" s="39">
        <f t="shared" si="7"/>
        <v>65781</v>
      </c>
      <c r="N58" s="39">
        <f t="shared" si="16"/>
        <v>245</v>
      </c>
      <c r="O58" s="115"/>
      <c r="P58" s="91" t="str">
        <f t="shared" si="23"/>
        <v>S/D</v>
      </c>
      <c r="Q58" s="116" t="s">
        <v>153</v>
      </c>
      <c r="R58" s="82" t="s">
        <v>15</v>
      </c>
      <c r="S58" s="42">
        <f t="shared" si="10"/>
        <v>65845</v>
      </c>
      <c r="T58" s="42">
        <f t="shared" si="18"/>
        <v>309</v>
      </c>
      <c r="U58" s="42"/>
      <c r="V58" s="43"/>
      <c r="W58" s="97" t="s">
        <v>153</v>
      </c>
      <c r="X58" s="85" t="s">
        <v>15</v>
      </c>
      <c r="Y58" s="46">
        <f t="shared" si="13"/>
        <v>65909</v>
      </c>
      <c r="Z58" s="46">
        <f t="shared" si="19"/>
        <v>373</v>
      </c>
      <c r="AA58" s="98"/>
      <c r="AB58" s="47"/>
    </row>
    <row r="59" spans="2:28" ht="13.5" customHeight="1" thickBot="1">
      <c r="B59" s="32"/>
      <c r="C59" s="12">
        <f t="shared" si="14"/>
        <v>53</v>
      </c>
      <c r="D59" s="14" t="str">
        <f>DEC2HEX(C59)</f>
        <v>35</v>
      </c>
      <c r="E59" s="33" t="s">
        <v>153</v>
      </c>
      <c r="F59" s="34" t="s">
        <v>15</v>
      </c>
      <c r="G59" s="35">
        <f t="shared" si="4"/>
        <v>65718</v>
      </c>
      <c r="H59" s="35">
        <f t="shared" si="15"/>
        <v>182</v>
      </c>
      <c r="I59" s="87"/>
      <c r="J59" s="88"/>
      <c r="K59" s="114" t="s">
        <v>85</v>
      </c>
      <c r="L59" s="78" t="s">
        <v>15</v>
      </c>
      <c r="M59" s="39">
        <f t="shared" si="7"/>
        <v>65782</v>
      </c>
      <c r="N59" s="39">
        <f t="shared" si="16"/>
        <v>246</v>
      </c>
      <c r="O59" s="115"/>
      <c r="P59" s="91" t="str">
        <f t="shared" si="23"/>
        <v>S/D</v>
      </c>
      <c r="Q59" s="116" t="s">
        <v>153</v>
      </c>
      <c r="R59" s="82" t="s">
        <v>15</v>
      </c>
      <c r="S59" s="42">
        <f t="shared" si="10"/>
        <v>65846</v>
      </c>
      <c r="T59" s="42">
        <f t="shared" si="18"/>
        <v>310</v>
      </c>
      <c r="U59" s="42"/>
      <c r="V59" s="43"/>
      <c r="W59" s="97" t="s">
        <v>153</v>
      </c>
      <c r="X59" s="85" t="s">
        <v>15</v>
      </c>
      <c r="Y59" s="46">
        <f t="shared" si="13"/>
        <v>65910</v>
      </c>
      <c r="Z59" s="46">
        <f t="shared" si="19"/>
        <v>374</v>
      </c>
      <c r="AA59" s="98"/>
      <c r="AB59" s="47"/>
    </row>
    <row r="60" spans="2:28" ht="13.5" customHeight="1">
      <c r="B60" s="13"/>
      <c r="C60" s="12">
        <f t="shared" si="14"/>
        <v>54</v>
      </c>
      <c r="D60" s="14" t="str">
        <f>DEC2HEX(C60)</f>
        <v>36</v>
      </c>
      <c r="E60" s="33" t="s">
        <v>153</v>
      </c>
      <c r="F60" s="34" t="s">
        <v>15</v>
      </c>
      <c r="G60" s="35">
        <f t="shared" si="4"/>
        <v>65719</v>
      </c>
      <c r="H60" s="35">
        <f t="shared" si="15"/>
        <v>183</v>
      </c>
      <c r="I60" s="87"/>
      <c r="J60" s="88"/>
      <c r="K60" s="114" t="s">
        <v>86</v>
      </c>
      <c r="L60" s="78" t="s">
        <v>15</v>
      </c>
      <c r="M60" s="39">
        <f t="shared" si="7"/>
        <v>65783</v>
      </c>
      <c r="N60" s="39">
        <f t="shared" si="16"/>
        <v>247</v>
      </c>
      <c r="O60" s="115"/>
      <c r="P60" s="91" t="str">
        <f t="shared" si="23"/>
        <v>S/D</v>
      </c>
      <c r="Q60" s="116" t="s">
        <v>153</v>
      </c>
      <c r="R60" s="82" t="s">
        <v>15</v>
      </c>
      <c r="S60" s="42">
        <f t="shared" si="10"/>
        <v>65847</v>
      </c>
      <c r="T60" s="42">
        <f t="shared" si="18"/>
        <v>311</v>
      </c>
      <c r="U60" s="42"/>
      <c r="V60" s="43"/>
      <c r="W60" s="97" t="s">
        <v>153</v>
      </c>
      <c r="X60" s="85" t="s">
        <v>15</v>
      </c>
      <c r="Y60" s="46">
        <f t="shared" si="13"/>
        <v>65911</v>
      </c>
      <c r="Z60" s="46">
        <f t="shared" si="19"/>
        <v>375</v>
      </c>
      <c r="AA60" s="98"/>
      <c r="AB60" s="47"/>
    </row>
    <row r="61" spans="2:28" ht="13.5" customHeight="1" thickBot="1">
      <c r="B61" s="48"/>
      <c r="C61" s="12">
        <f t="shared" si="14"/>
        <v>55</v>
      </c>
      <c r="D61" s="14" t="str">
        <f>DEC2HEX(C61)</f>
        <v>37</v>
      </c>
      <c r="E61" s="33" t="s">
        <v>153</v>
      </c>
      <c r="F61" s="34" t="s">
        <v>15</v>
      </c>
      <c r="G61" s="35">
        <f t="shared" si="4"/>
        <v>65720</v>
      </c>
      <c r="H61" s="35">
        <f t="shared" si="15"/>
        <v>184</v>
      </c>
      <c r="I61" s="87"/>
      <c r="J61" s="88"/>
      <c r="K61" s="114" t="s">
        <v>87</v>
      </c>
      <c r="L61" s="78" t="s">
        <v>15</v>
      </c>
      <c r="M61" s="39">
        <f t="shared" si="7"/>
        <v>65784</v>
      </c>
      <c r="N61" s="39">
        <f t="shared" si="16"/>
        <v>248</v>
      </c>
      <c r="O61" s="115"/>
      <c r="P61" s="91" t="str">
        <f t="shared" si="23"/>
        <v>S/D</v>
      </c>
      <c r="Q61" s="116" t="s">
        <v>153</v>
      </c>
      <c r="R61" s="82" t="s">
        <v>15</v>
      </c>
      <c r="S61" s="42">
        <f t="shared" si="10"/>
        <v>65848</v>
      </c>
      <c r="T61" s="42">
        <f t="shared" si="18"/>
        <v>312</v>
      </c>
      <c r="U61" s="42"/>
      <c r="V61" s="43"/>
      <c r="W61" s="97" t="s">
        <v>153</v>
      </c>
      <c r="X61" s="85" t="s">
        <v>15</v>
      </c>
      <c r="Y61" s="46">
        <f t="shared" si="13"/>
        <v>65912</v>
      </c>
      <c r="Z61" s="46">
        <f t="shared" si="19"/>
        <v>376</v>
      </c>
      <c r="AA61" s="98"/>
      <c r="AB61" s="47"/>
    </row>
    <row r="62" spans="2:28" ht="13.5" customHeight="1">
      <c r="B62" s="13"/>
      <c r="C62" s="12">
        <f t="shared" si="14"/>
        <v>56</v>
      </c>
      <c r="D62" s="14" t="str">
        <f>DEC2HEX(C62)</f>
        <v>38</v>
      </c>
      <c r="E62" s="33" t="s">
        <v>153</v>
      </c>
      <c r="F62" s="34" t="s">
        <v>15</v>
      </c>
      <c r="G62" s="35">
        <f t="shared" si="4"/>
        <v>65721</v>
      </c>
      <c r="H62" s="35">
        <f t="shared" si="15"/>
        <v>185</v>
      </c>
      <c r="I62" s="87"/>
      <c r="J62" s="88"/>
      <c r="K62" s="114" t="s">
        <v>88</v>
      </c>
      <c r="L62" s="78" t="s">
        <v>15</v>
      </c>
      <c r="M62" s="39">
        <f t="shared" si="7"/>
        <v>65785</v>
      </c>
      <c r="N62" s="39">
        <f t="shared" si="16"/>
        <v>249</v>
      </c>
      <c r="O62" s="115"/>
      <c r="P62" s="91" t="str">
        <f t="shared" si="23"/>
        <v>S/D</v>
      </c>
      <c r="Q62" s="116" t="s">
        <v>153</v>
      </c>
      <c r="R62" s="82" t="s">
        <v>15</v>
      </c>
      <c r="S62" s="42">
        <f t="shared" si="10"/>
        <v>65849</v>
      </c>
      <c r="T62" s="42">
        <f t="shared" si="18"/>
        <v>313</v>
      </c>
      <c r="U62" s="42"/>
      <c r="V62" s="43"/>
      <c r="W62" s="97" t="s">
        <v>153</v>
      </c>
      <c r="X62" s="85" t="s">
        <v>15</v>
      </c>
      <c r="Y62" s="46">
        <f t="shared" si="13"/>
        <v>65913</v>
      </c>
      <c r="Z62" s="46">
        <f t="shared" si="19"/>
        <v>377</v>
      </c>
      <c r="AA62" s="98"/>
      <c r="AB62" s="47"/>
    </row>
    <row r="63" spans="2:28" ht="13.5" customHeight="1" thickBot="1">
      <c r="B63" s="32"/>
      <c r="C63" s="12">
        <f t="shared" si="14"/>
        <v>57</v>
      </c>
      <c r="D63" s="14" t="str">
        <f>DEC2HEX(C63)</f>
        <v>39</v>
      </c>
      <c r="E63" s="33" t="s">
        <v>153</v>
      </c>
      <c r="F63" s="34" t="s">
        <v>15</v>
      </c>
      <c r="G63" s="35">
        <f t="shared" si="4"/>
        <v>65722</v>
      </c>
      <c r="H63" s="35">
        <f t="shared" si="15"/>
        <v>186</v>
      </c>
      <c r="I63" s="87"/>
      <c r="J63" s="88"/>
      <c r="K63" s="114" t="s">
        <v>89</v>
      </c>
      <c r="L63" s="78" t="s">
        <v>15</v>
      </c>
      <c r="M63" s="39">
        <f t="shared" si="7"/>
        <v>65786</v>
      </c>
      <c r="N63" s="39">
        <f t="shared" si="16"/>
        <v>250</v>
      </c>
      <c r="O63" s="115"/>
      <c r="P63" s="91" t="str">
        <f t="shared" si="23"/>
        <v>S/D</v>
      </c>
      <c r="Q63" s="116" t="s">
        <v>153</v>
      </c>
      <c r="R63" s="82" t="s">
        <v>15</v>
      </c>
      <c r="S63" s="42">
        <f t="shared" si="10"/>
        <v>65850</v>
      </c>
      <c r="T63" s="42">
        <f t="shared" si="18"/>
        <v>314</v>
      </c>
      <c r="U63" s="42"/>
      <c r="V63" s="43"/>
      <c r="W63" s="97" t="s">
        <v>153</v>
      </c>
      <c r="X63" s="85" t="s">
        <v>15</v>
      </c>
      <c r="Y63" s="46">
        <f t="shared" si="13"/>
        <v>65914</v>
      </c>
      <c r="Z63" s="46">
        <f t="shared" si="19"/>
        <v>378</v>
      </c>
      <c r="AA63" s="98"/>
      <c r="AB63" s="47"/>
    </row>
    <row r="64" spans="2:28" ht="13.5" customHeight="1">
      <c r="B64" s="13"/>
      <c r="C64" s="12">
        <f t="shared" si="14"/>
        <v>58</v>
      </c>
      <c r="D64" s="14" t="str">
        <f>DEC2HEX(C64)</f>
        <v>3A</v>
      </c>
      <c r="E64" s="33" t="s">
        <v>153</v>
      </c>
      <c r="F64" s="34" t="s">
        <v>15</v>
      </c>
      <c r="G64" s="35">
        <f t="shared" si="4"/>
        <v>65723</v>
      </c>
      <c r="H64" s="35">
        <f t="shared" si="15"/>
        <v>187</v>
      </c>
      <c r="I64" s="87"/>
      <c r="J64" s="88"/>
      <c r="K64" s="114" t="s">
        <v>90</v>
      </c>
      <c r="L64" s="78" t="s">
        <v>15</v>
      </c>
      <c r="M64" s="39">
        <f t="shared" si="7"/>
        <v>65787</v>
      </c>
      <c r="N64" s="39">
        <f t="shared" si="16"/>
        <v>251</v>
      </c>
      <c r="O64" s="115"/>
      <c r="P64" s="91" t="str">
        <f t="shared" si="23"/>
        <v>S/D</v>
      </c>
      <c r="Q64" s="116" t="s">
        <v>153</v>
      </c>
      <c r="R64" s="82" t="s">
        <v>15</v>
      </c>
      <c r="S64" s="42">
        <f t="shared" si="10"/>
        <v>65851</v>
      </c>
      <c r="T64" s="42">
        <f t="shared" si="18"/>
        <v>315</v>
      </c>
      <c r="U64" s="42"/>
      <c r="V64" s="43"/>
      <c r="W64" s="97" t="s">
        <v>153</v>
      </c>
      <c r="X64" s="85" t="s">
        <v>15</v>
      </c>
      <c r="Y64" s="46">
        <f t="shared" si="13"/>
        <v>65915</v>
      </c>
      <c r="Z64" s="46">
        <f t="shared" si="19"/>
        <v>379</v>
      </c>
      <c r="AA64" s="98"/>
      <c r="AB64" s="47"/>
    </row>
    <row r="65" spans="2:28" ht="13.5" customHeight="1" thickBot="1">
      <c r="B65" s="48"/>
      <c r="C65" s="12">
        <f t="shared" si="14"/>
        <v>59</v>
      </c>
      <c r="D65" s="14" t="str">
        <f>DEC2HEX(C65)</f>
        <v>3B</v>
      </c>
      <c r="E65" s="33" t="s">
        <v>153</v>
      </c>
      <c r="F65" s="34" t="s">
        <v>15</v>
      </c>
      <c r="G65" s="35">
        <f t="shared" si="4"/>
        <v>65724</v>
      </c>
      <c r="H65" s="35">
        <f t="shared" si="15"/>
        <v>188</v>
      </c>
      <c r="I65" s="87"/>
      <c r="J65" s="88"/>
      <c r="K65" s="114" t="s">
        <v>91</v>
      </c>
      <c r="L65" s="78" t="s">
        <v>15</v>
      </c>
      <c r="M65" s="39">
        <f t="shared" si="7"/>
        <v>65788</v>
      </c>
      <c r="N65" s="39">
        <f t="shared" si="16"/>
        <v>252</v>
      </c>
      <c r="O65" s="115"/>
      <c r="P65" s="91" t="str">
        <f t="shared" si="23"/>
        <v>S/D</v>
      </c>
      <c r="Q65" s="116" t="s">
        <v>153</v>
      </c>
      <c r="R65" s="82" t="s">
        <v>15</v>
      </c>
      <c r="S65" s="42">
        <f t="shared" si="10"/>
        <v>65852</v>
      </c>
      <c r="T65" s="42">
        <f t="shared" si="18"/>
        <v>316</v>
      </c>
      <c r="U65" s="42"/>
      <c r="V65" s="43"/>
      <c r="W65" s="97" t="s">
        <v>153</v>
      </c>
      <c r="X65" s="85" t="s">
        <v>15</v>
      </c>
      <c r="Y65" s="46">
        <f t="shared" si="13"/>
        <v>65916</v>
      </c>
      <c r="Z65" s="46">
        <f t="shared" si="19"/>
        <v>380</v>
      </c>
      <c r="AA65" s="98"/>
      <c r="AB65" s="47"/>
    </row>
    <row r="66" spans="2:28" ht="13.5" customHeight="1">
      <c r="B66" s="13"/>
      <c r="C66" s="12">
        <f t="shared" si="14"/>
        <v>60</v>
      </c>
      <c r="D66" s="14" t="str">
        <f>DEC2HEX(C66)</f>
        <v>3C</v>
      </c>
      <c r="E66" s="33" t="s">
        <v>153</v>
      </c>
      <c r="F66" s="34" t="s">
        <v>15</v>
      </c>
      <c r="G66" s="35">
        <f t="shared" si="4"/>
        <v>65725</v>
      </c>
      <c r="H66" s="35">
        <f t="shared" si="15"/>
        <v>189</v>
      </c>
      <c r="I66" s="87"/>
      <c r="J66" s="88"/>
      <c r="K66" s="114" t="s">
        <v>92</v>
      </c>
      <c r="L66" s="78" t="s">
        <v>15</v>
      </c>
      <c r="M66" s="39">
        <f t="shared" si="7"/>
        <v>65789</v>
      </c>
      <c r="N66" s="39">
        <f t="shared" si="16"/>
        <v>253</v>
      </c>
      <c r="O66" s="115"/>
      <c r="P66" s="91" t="str">
        <f t="shared" si="23"/>
        <v>S/D</v>
      </c>
      <c r="Q66" s="116" t="s">
        <v>153</v>
      </c>
      <c r="R66" s="82" t="s">
        <v>15</v>
      </c>
      <c r="S66" s="42">
        <f t="shared" si="10"/>
        <v>65853</v>
      </c>
      <c r="T66" s="42">
        <f t="shared" si="18"/>
        <v>317</v>
      </c>
      <c r="U66" s="42"/>
      <c r="V66" s="43"/>
      <c r="W66" s="97" t="s">
        <v>153</v>
      </c>
      <c r="X66" s="85" t="s">
        <v>15</v>
      </c>
      <c r="Y66" s="46">
        <f t="shared" si="13"/>
        <v>65917</v>
      </c>
      <c r="Z66" s="46">
        <f t="shared" si="19"/>
        <v>381</v>
      </c>
      <c r="AA66" s="98"/>
      <c r="AB66" s="47"/>
    </row>
    <row r="67" spans="2:28" ht="13.5" customHeight="1" thickBot="1">
      <c r="B67" s="32"/>
      <c r="C67" s="12">
        <f t="shared" si="14"/>
        <v>61</v>
      </c>
      <c r="D67" s="14" t="str">
        <f>DEC2HEX(C67)</f>
        <v>3D</v>
      </c>
      <c r="E67" s="33" t="s">
        <v>153</v>
      </c>
      <c r="F67" s="34" t="s">
        <v>15</v>
      </c>
      <c r="G67" s="35">
        <f t="shared" si="4"/>
        <v>65726</v>
      </c>
      <c r="H67" s="35">
        <f t="shared" si="15"/>
        <v>190</v>
      </c>
      <c r="I67" s="87"/>
      <c r="J67" s="88"/>
      <c r="K67" s="114" t="s">
        <v>93</v>
      </c>
      <c r="L67" s="78" t="s">
        <v>15</v>
      </c>
      <c r="M67" s="39">
        <f t="shared" si="7"/>
        <v>65790</v>
      </c>
      <c r="N67" s="39">
        <f t="shared" si="16"/>
        <v>254</v>
      </c>
      <c r="O67" s="115"/>
      <c r="P67" s="91" t="str">
        <f t="shared" si="23"/>
        <v>S/D</v>
      </c>
      <c r="Q67" s="116" t="s">
        <v>153</v>
      </c>
      <c r="R67" s="82" t="s">
        <v>15</v>
      </c>
      <c r="S67" s="42">
        <f t="shared" si="10"/>
        <v>65854</v>
      </c>
      <c r="T67" s="42">
        <f t="shared" si="18"/>
        <v>318</v>
      </c>
      <c r="U67" s="42"/>
      <c r="V67" s="43"/>
      <c r="W67" s="97" t="s">
        <v>153</v>
      </c>
      <c r="X67" s="85" t="s">
        <v>15</v>
      </c>
      <c r="Y67" s="46">
        <f t="shared" si="13"/>
        <v>65918</v>
      </c>
      <c r="Z67" s="46">
        <f t="shared" si="19"/>
        <v>382</v>
      </c>
      <c r="AA67" s="98"/>
      <c r="AB67" s="47"/>
    </row>
    <row r="68" spans="2:28" ht="13.5" customHeight="1">
      <c r="B68" s="13"/>
      <c r="C68" s="12">
        <f t="shared" si="14"/>
        <v>62</v>
      </c>
      <c r="D68" s="14" t="str">
        <f>DEC2HEX(C68)</f>
        <v>3E</v>
      </c>
      <c r="E68" s="33" t="s">
        <v>153</v>
      </c>
      <c r="F68" s="34" t="s">
        <v>15</v>
      </c>
      <c r="G68" s="35">
        <f t="shared" si="4"/>
        <v>65727</v>
      </c>
      <c r="H68" s="35">
        <f t="shared" si="15"/>
        <v>191</v>
      </c>
      <c r="I68" s="87"/>
      <c r="J68" s="88"/>
      <c r="K68" s="114" t="s">
        <v>94</v>
      </c>
      <c r="L68" s="78" t="s">
        <v>15</v>
      </c>
      <c r="M68" s="39">
        <f t="shared" si="7"/>
        <v>65791</v>
      </c>
      <c r="N68" s="39">
        <f t="shared" si="16"/>
        <v>255</v>
      </c>
      <c r="O68" s="115"/>
      <c r="P68" s="91" t="str">
        <f t="shared" si="23"/>
        <v>S/D</v>
      </c>
      <c r="Q68" s="116" t="s">
        <v>153</v>
      </c>
      <c r="R68" s="82" t="s">
        <v>15</v>
      </c>
      <c r="S68" s="42">
        <f t="shared" si="10"/>
        <v>65855</v>
      </c>
      <c r="T68" s="42">
        <f t="shared" si="18"/>
        <v>319</v>
      </c>
      <c r="U68" s="42"/>
      <c r="V68" s="43"/>
      <c r="W68" s="97" t="s">
        <v>153</v>
      </c>
      <c r="X68" s="85" t="s">
        <v>15</v>
      </c>
      <c r="Y68" s="46">
        <f t="shared" si="13"/>
        <v>65919</v>
      </c>
      <c r="Z68" s="46">
        <f t="shared" si="19"/>
        <v>383</v>
      </c>
      <c r="AA68" s="98"/>
      <c r="AB68" s="47"/>
    </row>
    <row r="69" spans="2:28" ht="13.5" customHeight="1" thickBot="1">
      <c r="B69" s="49"/>
      <c r="C69" s="117">
        <f t="shared" si="14"/>
        <v>63</v>
      </c>
      <c r="D69" s="118" t="str">
        <f>DEC2HEX(C69)</f>
        <v>3F</v>
      </c>
      <c r="E69" s="50" t="s">
        <v>153</v>
      </c>
      <c r="F69" s="51" t="s">
        <v>15</v>
      </c>
      <c r="G69" s="52">
        <f t="shared" si="4"/>
        <v>65728</v>
      </c>
      <c r="H69" s="52">
        <f t="shared" si="15"/>
        <v>192</v>
      </c>
      <c r="I69" s="100"/>
      <c r="J69" s="53"/>
      <c r="K69" s="119" t="s">
        <v>95</v>
      </c>
      <c r="L69" s="120" t="s">
        <v>15</v>
      </c>
      <c r="M69" s="56">
        <f t="shared" si="7"/>
        <v>65792</v>
      </c>
      <c r="N69" s="56">
        <f t="shared" si="16"/>
        <v>256</v>
      </c>
      <c r="O69" s="121"/>
      <c r="P69" s="103" t="str">
        <f t="shared" si="23"/>
        <v>S/D</v>
      </c>
      <c r="Q69" s="58" t="s">
        <v>153</v>
      </c>
      <c r="R69" s="122" t="s">
        <v>15</v>
      </c>
      <c r="S69" s="59">
        <f t="shared" si="10"/>
        <v>65856</v>
      </c>
      <c r="T69" s="59">
        <f t="shared" si="18"/>
        <v>320</v>
      </c>
      <c r="U69" s="123"/>
      <c r="V69" s="124"/>
      <c r="W69" s="106" t="s">
        <v>153</v>
      </c>
      <c r="X69" s="107" t="s">
        <v>15</v>
      </c>
      <c r="Y69" s="63">
        <f t="shared" si="13"/>
        <v>65920</v>
      </c>
      <c r="Z69" s="63">
        <f t="shared" si="19"/>
        <v>384</v>
      </c>
      <c r="AA69" s="108"/>
      <c r="AB69" s="64"/>
    </row>
    <row r="70" spans="2:28" ht="12.75">
      <c r="B70" s="9"/>
      <c r="C70" s="125"/>
      <c r="D70" s="125"/>
      <c r="E70" s="9"/>
      <c r="F70" s="9"/>
      <c r="G70" s="9"/>
      <c r="H70" s="9"/>
      <c r="I70" s="9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  <c r="Y70" s="125"/>
      <c r="Z70" s="125"/>
      <c r="AA70" s="125"/>
      <c r="AB70" s="126"/>
    </row>
    <row r="71" spans="3:16" ht="12.75" customHeight="1">
      <c r="C71" s="6" t="s">
        <v>146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3:16" ht="12.75" customHeight="1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</row>
  </sheetData>
  <mergeCells count="8">
    <mergeCell ref="Q4:V4"/>
    <mergeCell ref="W4:AB4"/>
    <mergeCell ref="K2:L2"/>
    <mergeCell ref="E4:J4"/>
    <mergeCell ref="K4:P4"/>
    <mergeCell ref="B2:F2"/>
    <mergeCell ref="C71:P72"/>
    <mergeCell ref="C4:D4"/>
  </mergeCells>
  <dataValidations count="4">
    <dataValidation type="whole" allowBlank="1" showInputMessage="1" showErrorMessage="1" promptTitle="Device Number" prompt="Enter an number from 1-63" errorTitle="Please enter a Device number " error="any integer from 1 to 63" sqref="G3">
      <formula1>1</formula1>
      <formula2>63</formula2>
    </dataValidation>
    <dataValidation type="list" showInputMessage="1" showErrorMessage="1" promptTitle="Device Type" prompt="BMX or RMX only" errorTitle="Please enter a Device Type" error="Select BMX or RMX" sqref="M3">
      <formula1>"BMX,RMX"</formula1>
    </dataValidation>
    <dataValidation type="whole" allowBlank="1" showInputMessage="1" showErrorMessage="1" promptTitle="Device Number:" prompt="Enter a number from 1-63" errorTitle="Please enter a Device number " error="any integer from 1 to 63" sqref="G2">
      <formula1>1</formula1>
      <formula2>63</formula2>
    </dataValidation>
    <dataValidation type="list" showErrorMessage="1" promptTitle="Device Type:" prompt="BMXd or RMXd" errorTitle="Please enter a Device Type" error="Select BMX or RMX" sqref="M2">
      <formula1>"BMX"</formula1>
    </dataValidation>
  </dataValidations>
  <printOptions/>
  <pageMargins left="0.75" right="0.29" top="0.32" bottom="0.46" header="0.18" footer="0.23"/>
  <pageSetup fitToHeight="1" fitToWidth="1" horizontalDpi="600" verticalDpi="600" orientation="landscape" paperSize="17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rmaddo02</cp:lastModifiedBy>
  <cp:lastPrinted>2005-07-14T17:05:18Z</cp:lastPrinted>
  <dcterms:created xsi:type="dcterms:W3CDTF">1996-10-14T23:33:28Z</dcterms:created>
  <dcterms:modified xsi:type="dcterms:W3CDTF">2005-07-14T17:14:24Z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-1507124133</vt:i4>
  </property>
  <property fmtid="{D5CDD505-2E9C-101B-9397-08002B2CF9AE}" pid="3" name="_EmailSubject">
    <vt:lpwstr>Spinnaker_Autom_Ctl_Map.xls</vt:lpwstr>
  </property>
  <property fmtid="{D5CDD505-2E9C-101B-9397-08002B2CF9AE}" pid="4" name="_AuthorEmail">
    <vt:lpwstr>tstaros@harris.com</vt:lpwstr>
  </property>
  <property fmtid="{D5CDD505-2E9C-101B-9397-08002B2CF9AE}" pid="5" name="_AuthorEmailDisplayName">
    <vt:lpwstr>Staros, Ted</vt:lpwstr>
  </property>
  <property fmtid="{D5CDD505-2E9C-101B-9397-08002B2CF9AE}" pid="6" name="_ReviewingToolsShownOnce">
    <vt:lpwstr/>
  </property>
</Properties>
</file>